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07.22" sheetId="1" r:id="rId1"/>
  </sheets>
  <definedNames>
    <definedName name="APPT" localSheetId="0">'на 01.07.22'!#REF!</definedName>
    <definedName name="FIO" localSheetId="0">'на 01.07.22'!#REF!</definedName>
    <definedName name="SIGN" localSheetId="0">'на 01.07.22'!#REF!</definedName>
    <definedName name="Z_18A44355_9B01_4B30_A21D_D58AB6C16BB3__wvu_PrintTitles" localSheetId="0">'на 01.07.22'!$6:$6</definedName>
    <definedName name="Z_18A44355_9B01_4B30_A21D_D58AB6C16BB3__wvu_Rows" localSheetId="0">'на 01.07.22'!$117:$117</definedName>
    <definedName name="Z_3BC8A2A8_E6DA_4580_831A_3F6F11ADCEF2__wvu_PrintTitles" localSheetId="0">'на 01.07.22'!$6:$6</definedName>
    <definedName name="Z_3BC8A2A8_E6DA_4580_831A_3F6F11ADCEF2__wvu_Rows" localSheetId="0">'на 01.07.22'!#REF!</definedName>
    <definedName name="Z_40AF8D35_BE0F_4075_942A_A459537355E7__wvu_PrintTitles" localSheetId="0">'на 01.07.22'!$6:$6</definedName>
    <definedName name="Z_40AF8D35_BE0F_4075_942A_A459537355E7__wvu_Rows" localSheetId="0">'на 01.07.22'!#REF!</definedName>
    <definedName name="Z_88127E63_12D7_4F66_B662_AB9F1540D418__wvu_Cols" localSheetId="0">'на 01.07.22'!#REF!</definedName>
    <definedName name="Z_88127E63_12D7_4F66_B662_AB9F1540D418__wvu_PrintTitles" localSheetId="0">'на 01.07.22'!$6:$6</definedName>
    <definedName name="Z_88127E63_12D7_4F66_B662_AB9F1540D418__wvu_Rows" localSheetId="0">('на 01.07.22'!#REF!,'на 01.07.22'!#REF!,'на 01.07.22'!#REF!,'на 01.07.22'!#REF!,'на 01.07.22'!#REF!,'на 01.07.22'!#REF!)</definedName>
    <definedName name="Z_BF505269_B908_40DB_A66E_94DF9FB9B769__wvu_PrintTitles" localSheetId="0">'на 01.07.22'!$6:$6</definedName>
    <definedName name="_xlnm.Print_Titles" localSheetId="0">'на 01.07.22'!$6:$6</definedName>
  </definedNames>
  <calcPr fullCalcOnLoad="1"/>
</workbook>
</file>

<file path=xl/sharedStrings.xml><?xml version="1.0" encoding="utf-8"?>
<sst xmlns="http://schemas.openxmlformats.org/spreadsheetml/2006/main" count="224" uniqueCount="161">
  <si>
    <t>Наименование КВД</t>
  </si>
  <si>
    <t>%
Исполнения</t>
  </si>
  <si>
    <t>%
Роста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</si>
  <si>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</si>
  <si>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</si>
  <si>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</si>
  <si>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</si>
  <si>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</si>
  <si>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</si>
  <si>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</si>
  <si>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</si>
  <si>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</si>
  <si>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</si>
  <si>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</si>
  <si>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</si>
  <si>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</si>
  <si>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</si>
  <si>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</si>
  <si>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</si>
  <si>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</si>
  <si>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</si>
  <si>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</si>
  <si>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</si>
  <si>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</si>
  <si>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</si>
  <si>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</si>
  <si>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</si>
  <si>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</si>
  <si>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</si>
  <si>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</si>
  <si>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</si>
  <si>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</si>
  <si>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</si>
  <si>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</si>
  <si>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</si>
  <si>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</si>
  <si>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</si>
  <si>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</si>
  <si>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</si>
  <si>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</si>
  <si>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</si>
  <si>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</si>
  <si>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Реализация программ формирования современной городской среды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</si>
  <si>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</si>
  <si>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</si>
  <si>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</si>
  <si>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</si>
  <si>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</si>
  <si>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</si>
  <si>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</si>
  <si>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</si>
  <si>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</si>
  <si>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</si>
  <si>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</si>
  <si>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</si>
  <si>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</si>
  <si>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</si>
  <si>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</si>
  <si>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</si>
  <si>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</si>
  <si>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</si>
  <si>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</si>
  <si>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</si>
  <si>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</si>
  <si>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</si>
  <si>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</si>
  <si>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</si>
  <si>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</si>
  <si>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</si>
  <si>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</si>
  <si>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</si>
  <si>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</si>
  <si>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</si>
  <si>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</si>
  <si>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</si>
  <si>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</si>
  <si>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</si>
  <si>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</si>
  <si>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</si>
  <si>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</si>
  <si>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</si>
  <si>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</si>
  <si>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</si>
  <si>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</si>
  <si>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</si>
  <si>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</si>
  <si>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Дефицит (-), Профицит (+)</t>
  </si>
  <si>
    <t>х</t>
  </si>
  <si>
    <t>Е.В. Капустина</t>
  </si>
  <si>
    <t>Создание новых мест в общеобразовательных организациях, расположенных в сельской местности и поселках городского типа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</si>
  <si>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</si>
  <si>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</si>
  <si>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</si>
  <si>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</si>
  <si>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</si>
  <si>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</si>
  <si>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Резервные фонды</t>
  </si>
  <si>
    <t xml:space="preserve">ИСПОЛНЕНИЕ БЮДЖЕТА ГОРОДСКОГО ОКРУГА ГОРОД МИХАЙЛОВКА </t>
  </si>
  <si>
    <t>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</si>
  <si>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</si>
  <si>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обеспечению жильем молодых семей</t>
  </si>
  <si>
    <t>Решение отдельных вопросов местного значения в сфере дополнительного образования детей</t>
  </si>
  <si>
    <t>Замена кровли и выполнение необходимых для этого работ в зданиях муниципальных образовательных организаций</t>
  </si>
  <si>
    <t>Приобретение и монтаж оборудования для доочистки воды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</si>
  <si>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</si>
  <si>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</si>
  <si>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Другие вопросы в области образования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</si>
  <si>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6-и месяцев 2021 года</t>
  </si>
  <si>
    <t>Реализация мероприятий в сфере дорожной деятельности</t>
  </si>
  <si>
    <t>Реализация мероприятий, связанных с организацией освещения улично-дорожной сети населенных пунктов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</si>
  <si>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</si>
  <si>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</si>
  <si>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</si>
  <si>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</si>
  <si>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</si>
  <si>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</si>
  <si>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Организационное обеспечение деятельности территориальных административных комиссий</t>
  </si>
  <si>
    <t>Реализация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</si>
  <si>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Организация и осуществление деятельности по опеке и попечительству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</si>
  <si>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</si>
  <si>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</si>
  <si>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</si>
  <si>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</si>
  <si>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</si>
  <si>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</si>
  <si>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</si>
  <si>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</t>
  </si>
  <si>
    <t>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</si>
  <si>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</si>
  <si>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</si>
  <si>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</si>
  <si>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</si>
  <si>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</si>
  <si>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Формирование муниципальных дорожных фондов</t>
  </si>
  <si>
    <t>Государственная поддержка отрасли культуры</t>
  </si>
  <si>
    <t>Бюджетные назначения        2022 год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</si>
  <si>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</si>
  <si>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Софинансирование расходных обязательств по оплате выполненных работ по строительству дошкольных образовательных учреждений в рамках регионального проекта "Содействие занятости, входящего в национальный проект "Демография"</t>
  </si>
  <si>
    <t>Содержание объектов благоустройства</t>
  </si>
  <si>
    <t>Источники финансирования дефицита бюджета</t>
  </si>
  <si>
    <t>Финансовое обеспечение отдельных государственных полномочий по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</si>
  <si>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Начальник финансового отдела городского округа город Михайловка Волгоградской области</t>
  </si>
  <si>
    <t>Софинансирование капитальных вложений в объекты муниципальной собственности в рамках реализации мероприятий по содействию создания новых мест в общеобразовательных организациях, расположенных в сельской местности и поселках городского типа</t>
  </si>
  <si>
    <t>Проведение комплексных кадастровых работ</t>
  </si>
  <si>
    <t>Приобретение и замена оконных блоков и выполнение необходимых для этого работ в зданиях муниципальных образовательных организаций</t>
  </si>
  <si>
    <t>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</si>
  <si>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организаций</t>
  </si>
  <si>
    <t>Предупреждение и ликвидация болезней животных, их лечение, защита населения от болезней общих для человека и животных в области обращения с животными в части отлова и содержания животных без владельцев</t>
  </si>
  <si>
    <t>Оплата жилого помещения и отдельных видов коммунальных услуг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</si>
  <si>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Предупреждение и ликвидация болезней животных, их лечение, защита населения от болезней, общих для человека и животных, в части реконструкции и содержания скотомогильников (биотермических ям)</t>
  </si>
  <si>
    <t>Обеспечение проведения выборов и референдумов</t>
  </si>
  <si>
    <t>НА 01.07.2022</t>
  </si>
  <si>
    <t>Исполнено на 01.07.2022</t>
  </si>
  <si>
    <t>Исполнено на 01.07.2021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</si>
  <si>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</si>
  <si>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</si>
  <si>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Обеспечение устойчивого сокращения непригодного для проживания жилищного фонда</t>
  </si>
  <si>
    <t>Софинансирование обеспечения устойчивого сокращения непригодного для проживания жилищного фонда</t>
  </si>
  <si>
    <t>x</t>
  </si>
  <si>
    <t>ДОХОДЫ</t>
  </si>
  <si>
    <t>РАСХОДЫ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</si>
</sst>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3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9" fillId="29" borderId="0" xfId="0" applyFont="1" applyFill="1" applyAlignment="1">
      <alignment vertical="center" wrapText="1"/>
    </xf>
    <xf numFmtId="0" fontId="29" fillId="30" borderId="0" xfId="0" applyFont="1" applyFill="1" applyAlignment="1">
      <alignment vertical="center" wrapText="1"/>
    </xf>
    <xf numFmtId="49" fontId="30" fillId="29" borderId="10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0" fillId="31" borderId="10" xfId="0" applyNumberFormat="1" applyFont="1" applyFill="1" applyBorder="1" applyAlignment="1">
      <alignment horizontal="right" vertical="center" wrapText="1"/>
    </xf>
    <xf numFmtId="0" fontId="30" fillId="29" borderId="0" xfId="0" applyFont="1" applyFill="1" applyAlignment="1">
      <alignment vertical="center" wrapText="1"/>
    </xf>
    <xf numFmtId="166" fontId="30" fillId="29" borderId="10" xfId="105" applyNumberFormat="1" applyFont="1" applyFill="1" applyBorder="1" applyAlignment="1">
      <alignment horizontal="right" vertical="center" wrapText="1"/>
      <protection/>
    </xf>
    <xf numFmtId="49" fontId="29" fillId="29" borderId="10" xfId="0" applyNumberFormat="1" applyFont="1" applyFill="1" applyBorder="1" applyAlignment="1">
      <alignment horizontal="left" vertical="center" wrapText="1"/>
    </xf>
    <xf numFmtId="166" fontId="29" fillId="29" borderId="10" xfId="105" applyNumberFormat="1" applyFont="1" applyFill="1" applyBorder="1" applyAlignment="1">
      <alignment horizontal="right" vertical="center" wrapText="1"/>
      <protection/>
    </xf>
    <xf numFmtId="166" fontId="29" fillId="29" borderId="10" xfId="0" applyNumberFormat="1" applyFont="1" applyFill="1" applyBorder="1" applyAlignment="1">
      <alignment horizontal="right" vertical="center" wrapText="1"/>
    </xf>
    <xf numFmtId="166" fontId="29" fillId="31" borderId="10" xfId="0" applyNumberFormat="1" applyFont="1" applyFill="1" applyBorder="1" applyAlignment="1">
      <alignment horizontal="right" vertical="center" wrapText="1"/>
    </xf>
    <xf numFmtId="167" fontId="29" fillId="29" borderId="10" xfId="0" applyNumberFormat="1" applyFont="1" applyFill="1" applyBorder="1" applyAlignment="1">
      <alignment horizontal="left" vertical="center" wrapText="1"/>
    </xf>
    <xf numFmtId="167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right" vertical="center" wrapText="1"/>
    </xf>
    <xf numFmtId="166" fontId="29" fillId="3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 wrapText="1"/>
    </xf>
    <xf numFmtId="166" fontId="30" fillId="0" borderId="10" xfId="0" applyNumberFormat="1" applyFont="1" applyFill="1" applyBorder="1" applyAlignment="1">
      <alignment horizontal="right"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31" fillId="30" borderId="10" xfId="0" applyNumberFormat="1" applyFont="1" applyFill="1" applyBorder="1" applyAlignment="1">
      <alignment horizontal="right" vertical="center" wrapText="1"/>
    </xf>
    <xf numFmtId="166" fontId="29" fillId="30" borderId="0" xfId="0" applyNumberFormat="1" applyFont="1" applyFill="1" applyAlignment="1">
      <alignment vertical="center" wrapText="1"/>
    </xf>
    <xf numFmtId="49" fontId="29" fillId="0" borderId="10" xfId="105" applyNumberFormat="1" applyFont="1" applyFill="1" applyBorder="1" applyAlignment="1">
      <alignment horizontal="left" vertical="center" wrapText="1"/>
      <protection/>
    </xf>
    <xf numFmtId="0" fontId="29" fillId="0" borderId="10" xfId="105" applyFont="1" applyFill="1" applyBorder="1" applyAlignment="1">
      <alignment horizontal="left" vertical="center" wrapText="1"/>
      <protection/>
    </xf>
    <xf numFmtId="0" fontId="29" fillId="29" borderId="10" xfId="105" applyFont="1" applyFill="1" applyBorder="1" applyAlignment="1">
      <alignment horizontal="left" vertical="center" wrapText="1"/>
      <protection/>
    </xf>
    <xf numFmtId="167" fontId="30" fillId="29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left" vertical="center" wrapText="1"/>
      <protection/>
    </xf>
    <xf numFmtId="0" fontId="31" fillId="29" borderId="0" xfId="0" applyFont="1" applyFill="1" applyAlignment="1">
      <alignment vertical="center" wrapText="1"/>
    </xf>
    <xf numFmtId="166" fontId="31" fillId="30" borderId="11" xfId="0" applyNumberFormat="1" applyFont="1" applyFill="1" applyBorder="1" applyAlignment="1">
      <alignment horizontal="right" vertical="center" wrapText="1"/>
    </xf>
    <xf numFmtId="166" fontId="30" fillId="30" borderId="0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horizontal="right" vertical="center" wrapText="1"/>
    </xf>
    <xf numFmtId="49" fontId="31" fillId="29" borderId="10" xfId="0" applyNumberFormat="1" applyFont="1" applyFill="1" applyBorder="1" applyAlignment="1">
      <alignment horizontal="left" vertical="center" wrapText="1"/>
    </xf>
    <xf numFmtId="49" fontId="31" fillId="29" borderId="11" xfId="0" applyNumberFormat="1" applyFont="1" applyFill="1" applyBorder="1" applyAlignment="1">
      <alignment horizontal="left" vertical="center" wrapText="1"/>
    </xf>
    <xf numFmtId="49" fontId="30" fillId="31" borderId="10" xfId="0" applyNumberFormat="1" applyFont="1" applyFill="1" applyBorder="1" applyAlignment="1">
      <alignment horizontal="center" vertical="center" wrapText="1"/>
    </xf>
    <xf numFmtId="166" fontId="29" fillId="29" borderId="0" xfId="0" applyNumberFormat="1" applyFont="1" applyFill="1" applyAlignment="1">
      <alignment vertical="center" wrapText="1"/>
    </xf>
    <xf numFmtId="49" fontId="30" fillId="29" borderId="0" xfId="0" applyNumberFormat="1" applyFont="1" applyFill="1" applyBorder="1" applyAlignment="1">
      <alignment horizontal="left" vertical="center" wrapText="1"/>
    </xf>
    <xf numFmtId="166" fontId="31" fillId="29" borderId="10" xfId="0" applyNumberFormat="1" applyFont="1" applyFill="1" applyBorder="1" applyAlignment="1">
      <alignment horizontal="right" vertical="center" wrapText="1"/>
    </xf>
    <xf numFmtId="166" fontId="32" fillId="29" borderId="1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29" fillId="29" borderId="0" xfId="0" applyFont="1" applyFill="1" applyBorder="1" applyAlignment="1">
      <alignment horizontal="right" wrapText="1"/>
    </xf>
    <xf numFmtId="0" fontId="30" fillId="29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abSelected="1" zoomScalePageLayoutView="0" workbookViewId="0" topLeftCell="A101">
      <selection activeCell="J110" sqref="J110"/>
    </sheetView>
  </sheetViews>
  <sheetFormatPr defaultColWidth="9.140625" defaultRowHeight="12.75" outlineLevelRow="7"/>
  <cols>
    <col min="1" max="1" width="48.00390625" style="1" customWidth="1"/>
    <col min="2" max="3" width="10.8515625" style="1" customWidth="1"/>
    <col min="4" max="4" width="10.57421875" style="1" customWidth="1"/>
    <col min="5" max="5" width="10.8515625" style="2" customWidth="1"/>
    <col min="6" max="6" width="8.00390625" style="1" customWidth="1"/>
    <col min="7" max="7" width="2.00390625" style="1" customWidth="1"/>
    <col min="8" max="16384" width="9.140625" style="1" customWidth="1"/>
  </cols>
  <sheetData>
    <row r="2" spans="1:6" ht="11.25">
      <c r="A2" s="42" t="s">
        <v>97</v>
      </c>
      <c r="B2" s="43"/>
      <c r="C2" s="43"/>
      <c r="D2" s="43"/>
      <c r="E2" s="43"/>
      <c r="F2" s="43"/>
    </row>
    <row r="3" spans="1:6" ht="11.25">
      <c r="A3" s="40" t="s">
        <v>98</v>
      </c>
      <c r="B3" s="40"/>
      <c r="C3" s="40"/>
      <c r="D3" s="40"/>
      <c r="E3" s="40"/>
      <c r="F3" s="40"/>
    </row>
    <row r="4" spans="1:6" ht="11.25">
      <c r="A4" s="40" t="s">
        <v>151</v>
      </c>
      <c r="B4" s="40"/>
      <c r="C4" s="40"/>
      <c r="D4" s="40"/>
      <c r="E4" s="40"/>
      <c r="F4" s="40"/>
    </row>
    <row r="6" spans="1:6" ht="31.5">
      <c r="A6" s="3" t="s">
        <v>0</v>
      </c>
      <c r="B6" s="3" t="s">
        <v>135</v>
      </c>
      <c r="C6" s="3" t="s">
        <v>152</v>
      </c>
      <c r="D6" s="3" t="s">
        <v>1</v>
      </c>
      <c r="E6" s="35" t="s">
        <v>153</v>
      </c>
      <c r="F6" s="3" t="s">
        <v>2</v>
      </c>
    </row>
    <row r="7" spans="1:6" ht="11.25">
      <c r="A7" s="44" t="s">
        <v>159</v>
      </c>
      <c r="B7" s="44"/>
      <c r="C7" s="44"/>
      <c r="D7" s="44"/>
      <c r="E7" s="44"/>
      <c r="F7" s="44"/>
    </row>
    <row r="8" spans="1:6" s="7" customFormat="1" ht="10.5">
      <c r="A8" s="4" t="s">
        <v>3</v>
      </c>
      <c r="B8" s="5">
        <f>B9+B10+B11+B16+B19+B23+B30+B34+B35+B41+B42</f>
        <v>751572.9999999999</v>
      </c>
      <c r="C8" s="5">
        <f>C9+C10+C11+C16+C19+C22+C23+C30+C34+C35+C41+C42</f>
        <v>359896.4</v>
      </c>
      <c r="D8" s="5">
        <f>C8/B8*100</f>
        <v>47.88575427802756</v>
      </c>
      <c r="E8" s="6">
        <f>E9+E10+E11+E16+E19+E23+E30+E34+E35+E41+E42</f>
        <v>356051.4000000001</v>
      </c>
      <c r="F8" s="5">
        <f>C8/E8*100</f>
        <v>101.07990026159143</v>
      </c>
    </row>
    <row r="9" spans="1:6" s="7" customFormat="1" ht="10.5" outlineLevel="2">
      <c r="A9" s="4" t="s">
        <v>4</v>
      </c>
      <c r="B9" s="8">
        <v>437098.2</v>
      </c>
      <c r="C9" s="5">
        <v>199849.9</v>
      </c>
      <c r="D9" s="5">
        <f aca="true" t="shared" si="0" ref="D9:D72">C9/B9*100</f>
        <v>45.7219681984506</v>
      </c>
      <c r="E9" s="6">
        <v>189165.1</v>
      </c>
      <c r="F9" s="5">
        <f aca="true" t="shared" si="1" ref="F9:F70">C9/E9*100</f>
        <v>105.64839920260131</v>
      </c>
    </row>
    <row r="10" spans="1:6" s="7" customFormat="1" ht="21" outlineLevel="1">
      <c r="A10" s="4" t="s">
        <v>5</v>
      </c>
      <c r="B10" s="8">
        <v>34178</v>
      </c>
      <c r="C10" s="5">
        <v>18509.7</v>
      </c>
      <c r="D10" s="5">
        <f t="shared" si="0"/>
        <v>54.15676751126456</v>
      </c>
      <c r="E10" s="6">
        <v>19405.7</v>
      </c>
      <c r="F10" s="5">
        <f t="shared" si="1"/>
        <v>95.38279989899875</v>
      </c>
    </row>
    <row r="11" spans="1:6" s="7" customFormat="1" ht="10.5" outlineLevel="1">
      <c r="A11" s="4" t="s">
        <v>6</v>
      </c>
      <c r="B11" s="5">
        <f>B12+B13+B14+B15</f>
        <v>69320</v>
      </c>
      <c r="C11" s="5">
        <f>C12+C13+C14+C15</f>
        <v>56165.7</v>
      </c>
      <c r="D11" s="5">
        <f t="shared" si="0"/>
        <v>81.0238026543566</v>
      </c>
      <c r="E11" s="6">
        <f>E12+E13+E14+E15</f>
        <v>68481.1</v>
      </c>
      <c r="F11" s="5">
        <f t="shared" si="1"/>
        <v>82.01635195696329</v>
      </c>
    </row>
    <row r="12" spans="1:6" ht="22.5" outlineLevel="1">
      <c r="A12" s="9" t="s">
        <v>7</v>
      </c>
      <c r="B12" s="10">
        <v>7800</v>
      </c>
      <c r="C12" s="11">
        <v>4899.5</v>
      </c>
      <c r="D12" s="11">
        <f t="shared" si="0"/>
        <v>62.81410256410257</v>
      </c>
      <c r="E12" s="12">
        <v>3432.8</v>
      </c>
      <c r="F12" s="11">
        <f t="shared" si="1"/>
        <v>142.72605453274295</v>
      </c>
    </row>
    <row r="13" spans="1:6" ht="22.5" outlineLevel="2">
      <c r="A13" s="9" t="s">
        <v>8</v>
      </c>
      <c r="B13" s="10">
        <v>600</v>
      </c>
      <c r="C13" s="11">
        <v>-699.9</v>
      </c>
      <c r="D13" s="11" t="s">
        <v>158</v>
      </c>
      <c r="E13" s="12">
        <v>7863.6</v>
      </c>
      <c r="F13" s="11" t="s">
        <v>158</v>
      </c>
    </row>
    <row r="14" spans="1:6" ht="11.25" outlineLevel="2">
      <c r="A14" s="9" t="s">
        <v>9</v>
      </c>
      <c r="B14" s="10">
        <v>50000</v>
      </c>
      <c r="C14" s="11">
        <v>44195.7</v>
      </c>
      <c r="D14" s="11">
        <f t="shared" si="0"/>
        <v>88.3914</v>
      </c>
      <c r="E14" s="12">
        <v>51012.2</v>
      </c>
      <c r="F14" s="11">
        <f t="shared" si="1"/>
        <v>86.63751024264783</v>
      </c>
    </row>
    <row r="15" spans="1:6" ht="22.5" outlineLevel="2">
      <c r="A15" s="9" t="s">
        <v>10</v>
      </c>
      <c r="B15" s="10">
        <v>10920</v>
      </c>
      <c r="C15" s="11">
        <v>7770.4</v>
      </c>
      <c r="D15" s="11">
        <f t="shared" si="0"/>
        <v>71.15750915750915</v>
      </c>
      <c r="E15" s="12">
        <v>6172.5</v>
      </c>
      <c r="F15" s="11">
        <f t="shared" si="1"/>
        <v>125.8874038072094</v>
      </c>
    </row>
    <row r="16" spans="1:6" s="7" customFormat="1" ht="10.5" outlineLevel="1">
      <c r="A16" s="4" t="s">
        <v>11</v>
      </c>
      <c r="B16" s="5">
        <f>B17+B18</f>
        <v>76100</v>
      </c>
      <c r="C16" s="5">
        <f>C17+C18</f>
        <v>14775.5</v>
      </c>
      <c r="D16" s="5">
        <f t="shared" si="0"/>
        <v>19.415900131406044</v>
      </c>
      <c r="E16" s="6">
        <f>E17+E18</f>
        <v>15465.900000000001</v>
      </c>
      <c r="F16" s="5">
        <f t="shared" si="1"/>
        <v>95.53598561997686</v>
      </c>
    </row>
    <row r="17" spans="1:6" ht="11.25" outlineLevel="2">
      <c r="A17" s="9" t="s">
        <v>12</v>
      </c>
      <c r="B17" s="10">
        <v>12680</v>
      </c>
      <c r="C17" s="11">
        <v>293.8</v>
      </c>
      <c r="D17" s="11">
        <f t="shared" si="0"/>
        <v>2.3170347003154577</v>
      </c>
      <c r="E17" s="12">
        <v>736.2</v>
      </c>
      <c r="F17" s="11">
        <f t="shared" si="1"/>
        <v>39.90763379516436</v>
      </c>
    </row>
    <row r="18" spans="1:6" ht="11.25" outlineLevel="2">
      <c r="A18" s="9" t="s">
        <v>13</v>
      </c>
      <c r="B18" s="10">
        <v>63420</v>
      </c>
      <c r="C18" s="11">
        <v>14481.7</v>
      </c>
      <c r="D18" s="11">
        <f t="shared" si="0"/>
        <v>22.83459476505834</v>
      </c>
      <c r="E18" s="12">
        <v>14729.7</v>
      </c>
      <c r="F18" s="11">
        <f t="shared" si="1"/>
        <v>98.31632687699002</v>
      </c>
    </row>
    <row r="19" spans="1:6" s="7" customFormat="1" ht="10.5" outlineLevel="1">
      <c r="A19" s="4" t="s">
        <v>14</v>
      </c>
      <c r="B19" s="5">
        <f>B20+B21</f>
        <v>7000</v>
      </c>
      <c r="C19" s="5">
        <f>C20+C21</f>
        <v>4929.5</v>
      </c>
      <c r="D19" s="5">
        <f t="shared" si="0"/>
        <v>70.42142857142856</v>
      </c>
      <c r="E19" s="6">
        <f>E20+E21</f>
        <v>3932.7</v>
      </c>
      <c r="F19" s="5">
        <f t="shared" si="1"/>
        <v>125.34645409006535</v>
      </c>
    </row>
    <row r="20" spans="1:6" ht="22.5" outlineLevel="2">
      <c r="A20" s="9" t="s">
        <v>15</v>
      </c>
      <c r="B20" s="10">
        <v>6965</v>
      </c>
      <c r="C20" s="11">
        <v>4884.5</v>
      </c>
      <c r="D20" s="11">
        <f t="shared" si="0"/>
        <v>70.12921751615218</v>
      </c>
      <c r="E20" s="12">
        <v>3912.7</v>
      </c>
      <c r="F20" s="11">
        <f t="shared" si="1"/>
        <v>124.837069031615</v>
      </c>
    </row>
    <row r="21" spans="1:6" ht="22.5" outlineLevel="2">
      <c r="A21" s="9" t="s">
        <v>16</v>
      </c>
      <c r="B21" s="10">
        <v>35</v>
      </c>
      <c r="C21" s="11">
        <v>45</v>
      </c>
      <c r="D21" s="11">
        <f t="shared" si="0"/>
        <v>128.57142857142858</v>
      </c>
      <c r="E21" s="12">
        <v>20</v>
      </c>
      <c r="F21" s="11">
        <f t="shared" si="1"/>
        <v>225</v>
      </c>
    </row>
    <row r="22" spans="1:6" s="7" customFormat="1" ht="21" outlineLevel="2">
      <c r="A22" s="4" t="s">
        <v>105</v>
      </c>
      <c r="B22" s="8">
        <v>0</v>
      </c>
      <c r="C22" s="5">
        <v>0</v>
      </c>
      <c r="D22" s="5" t="s">
        <v>158</v>
      </c>
      <c r="E22" s="6">
        <v>0</v>
      </c>
      <c r="F22" s="5" t="s">
        <v>158</v>
      </c>
    </row>
    <row r="23" spans="1:6" s="7" customFormat="1" ht="21" outlineLevel="1">
      <c r="A23" s="4" t="s">
        <v>17</v>
      </c>
      <c r="B23" s="5">
        <f>B24+B25+B26+B27+B28+B29</f>
        <v>105157.7</v>
      </c>
      <c r="C23" s="5">
        <f>C24+C25+C26+C27+C28+C29</f>
        <v>50790.00000000001</v>
      </c>
      <c r="D23" s="5">
        <f t="shared" si="0"/>
        <v>48.29888824118444</v>
      </c>
      <c r="E23" s="6">
        <f>E24+E25+E26+E27+E28+E29</f>
        <v>46393.7</v>
      </c>
      <c r="F23" s="5">
        <f t="shared" si="1"/>
        <v>109.47607110448187</v>
      </c>
    </row>
    <row r="24" spans="1:6" ht="56.25" outlineLevel="7">
      <c r="A24" s="13" t="s">
        <v>18</v>
      </c>
      <c r="B24" s="10">
        <v>75600</v>
      </c>
      <c r="C24" s="11">
        <v>32342.3</v>
      </c>
      <c r="D24" s="11">
        <f t="shared" si="0"/>
        <v>42.780820105820105</v>
      </c>
      <c r="E24" s="12">
        <v>33187.3</v>
      </c>
      <c r="F24" s="11">
        <f t="shared" si="1"/>
        <v>97.45384529624282</v>
      </c>
    </row>
    <row r="25" spans="1:6" ht="56.25" outlineLevel="7">
      <c r="A25" s="9" t="s">
        <v>19</v>
      </c>
      <c r="B25" s="10">
        <v>9000</v>
      </c>
      <c r="C25" s="11">
        <v>4376</v>
      </c>
      <c r="D25" s="11">
        <f t="shared" si="0"/>
        <v>48.62222222222222</v>
      </c>
      <c r="E25" s="12">
        <v>3444.2</v>
      </c>
      <c r="F25" s="11">
        <f t="shared" si="1"/>
        <v>127.05417803844144</v>
      </c>
    </row>
    <row r="26" spans="1:6" ht="45" outlineLevel="7">
      <c r="A26" s="9" t="s">
        <v>20</v>
      </c>
      <c r="B26" s="10">
        <v>757.7</v>
      </c>
      <c r="C26" s="11">
        <v>509.5</v>
      </c>
      <c r="D26" s="11">
        <f t="shared" si="0"/>
        <v>67.24297215256698</v>
      </c>
      <c r="E26" s="12">
        <v>338.6</v>
      </c>
      <c r="F26" s="11">
        <f t="shared" si="1"/>
        <v>150.4725339633786</v>
      </c>
    </row>
    <row r="27" spans="1:6" ht="22.5" outlineLevel="7">
      <c r="A27" s="9" t="s">
        <v>21</v>
      </c>
      <c r="B27" s="10">
        <v>7000</v>
      </c>
      <c r="C27" s="11">
        <v>4267.8</v>
      </c>
      <c r="D27" s="11">
        <f t="shared" si="0"/>
        <v>60.96857142857143</v>
      </c>
      <c r="E27" s="12">
        <v>4073</v>
      </c>
      <c r="F27" s="11">
        <f t="shared" si="1"/>
        <v>104.78271544316229</v>
      </c>
    </row>
    <row r="28" spans="1:6" ht="33.75" outlineLevel="7">
      <c r="A28" s="9" t="s">
        <v>22</v>
      </c>
      <c r="B28" s="10">
        <v>1200</v>
      </c>
      <c r="C28" s="11">
        <v>1298.8</v>
      </c>
      <c r="D28" s="11">
        <f t="shared" si="0"/>
        <v>108.23333333333333</v>
      </c>
      <c r="E28" s="12">
        <v>1020.6</v>
      </c>
      <c r="F28" s="11">
        <f t="shared" si="1"/>
        <v>127.25847540662355</v>
      </c>
    </row>
    <row r="29" spans="1:6" ht="56.25" outlineLevel="7">
      <c r="A29" s="9" t="s">
        <v>23</v>
      </c>
      <c r="B29" s="10">
        <v>11600</v>
      </c>
      <c r="C29" s="11">
        <v>7995.6</v>
      </c>
      <c r="D29" s="11">
        <f t="shared" si="0"/>
        <v>68.92758620689655</v>
      </c>
      <c r="E29" s="12">
        <v>4330</v>
      </c>
      <c r="F29" s="11">
        <f t="shared" si="1"/>
        <v>184.65588914549656</v>
      </c>
    </row>
    <row r="30" spans="1:6" s="7" customFormat="1" ht="10.5" outlineLevel="1">
      <c r="A30" s="4" t="s">
        <v>24</v>
      </c>
      <c r="B30" s="5">
        <f>B31+B32+B33</f>
        <v>1100</v>
      </c>
      <c r="C30" s="5">
        <f>C31+C32+C33</f>
        <v>415</v>
      </c>
      <c r="D30" s="5">
        <f t="shared" si="0"/>
        <v>37.72727272727273</v>
      </c>
      <c r="E30" s="6">
        <f>E31+E32+E33</f>
        <v>598.2</v>
      </c>
      <c r="F30" s="5">
        <f t="shared" si="1"/>
        <v>69.37479103978602</v>
      </c>
    </row>
    <row r="31" spans="1:6" ht="22.5" outlineLevel="3">
      <c r="A31" s="9" t="s">
        <v>25</v>
      </c>
      <c r="B31" s="10">
        <v>695.9</v>
      </c>
      <c r="C31" s="11">
        <v>188.9</v>
      </c>
      <c r="D31" s="11">
        <f t="shared" si="0"/>
        <v>27.144704698951</v>
      </c>
      <c r="E31" s="12">
        <v>373.4</v>
      </c>
      <c r="F31" s="11">
        <f t="shared" si="1"/>
        <v>50.58918050348152</v>
      </c>
    </row>
    <row r="32" spans="1:6" ht="11.25" outlineLevel="3">
      <c r="A32" s="9" t="s">
        <v>26</v>
      </c>
      <c r="B32" s="10">
        <v>85.6</v>
      </c>
      <c r="C32" s="11">
        <v>24.6</v>
      </c>
      <c r="D32" s="11">
        <f t="shared" si="0"/>
        <v>28.73831775700935</v>
      </c>
      <c r="E32" s="12">
        <v>50.8</v>
      </c>
      <c r="F32" s="11">
        <f t="shared" si="1"/>
        <v>48.425196850393704</v>
      </c>
    </row>
    <row r="33" spans="1:6" ht="11.25" outlineLevel="3">
      <c r="A33" s="9" t="s">
        <v>27</v>
      </c>
      <c r="B33" s="10">
        <v>318.5</v>
      </c>
      <c r="C33" s="11">
        <v>201.5</v>
      </c>
      <c r="D33" s="11">
        <f t="shared" si="0"/>
        <v>63.26530612244898</v>
      </c>
      <c r="E33" s="12">
        <v>174</v>
      </c>
      <c r="F33" s="11">
        <f t="shared" si="1"/>
        <v>115.80459770114942</v>
      </c>
    </row>
    <row r="34" spans="1:6" s="7" customFormat="1" ht="21" outlineLevel="1">
      <c r="A34" s="4" t="s">
        <v>28</v>
      </c>
      <c r="B34" s="8">
        <v>10185.1</v>
      </c>
      <c r="C34" s="5">
        <v>4164</v>
      </c>
      <c r="D34" s="5">
        <f t="shared" si="0"/>
        <v>40.88325102355401</v>
      </c>
      <c r="E34" s="6">
        <v>4455.7</v>
      </c>
      <c r="F34" s="5">
        <f t="shared" si="1"/>
        <v>93.45332944318514</v>
      </c>
    </row>
    <row r="35" spans="1:6" s="7" customFormat="1" ht="21" outlineLevel="1">
      <c r="A35" s="4" t="s">
        <v>29</v>
      </c>
      <c r="B35" s="5">
        <f>B36+B37+B38+B39+B40</f>
        <v>5434</v>
      </c>
      <c r="C35" s="5">
        <f>C36+C37+C38+C39+C40</f>
        <v>3545.2999999999997</v>
      </c>
      <c r="D35" s="5">
        <f t="shared" si="0"/>
        <v>65.24291497975709</v>
      </c>
      <c r="E35" s="6">
        <f>E36+E37+E38+E39+E40</f>
        <v>2840.6</v>
      </c>
      <c r="F35" s="5">
        <f t="shared" si="1"/>
        <v>124.80813912553685</v>
      </c>
    </row>
    <row r="36" spans="1:6" ht="67.5" outlineLevel="7">
      <c r="A36" s="14" t="s">
        <v>30</v>
      </c>
      <c r="B36" s="10">
        <v>2000</v>
      </c>
      <c r="C36" s="11">
        <v>1580.4</v>
      </c>
      <c r="D36" s="11">
        <f t="shared" si="0"/>
        <v>79.02</v>
      </c>
      <c r="E36" s="12">
        <v>351.6</v>
      </c>
      <c r="F36" s="11">
        <f t="shared" si="1"/>
        <v>449.4880546075085</v>
      </c>
    </row>
    <row r="37" spans="1:6" ht="56.25" outlineLevel="7">
      <c r="A37" s="14" t="s">
        <v>31</v>
      </c>
      <c r="B37" s="10">
        <v>0</v>
      </c>
      <c r="C37" s="11">
        <v>0</v>
      </c>
      <c r="D37" s="11" t="s">
        <v>158</v>
      </c>
      <c r="E37" s="12">
        <v>29.3</v>
      </c>
      <c r="F37" s="11">
        <f t="shared" si="1"/>
        <v>0</v>
      </c>
    </row>
    <row r="38" spans="1:6" ht="33.75" outlineLevel="7">
      <c r="A38" s="15" t="s">
        <v>32</v>
      </c>
      <c r="B38" s="10">
        <v>3230</v>
      </c>
      <c r="C38" s="11">
        <v>1808.3</v>
      </c>
      <c r="D38" s="11">
        <f t="shared" si="0"/>
        <v>55.98452012383901</v>
      </c>
      <c r="E38" s="12">
        <v>2367.6</v>
      </c>
      <c r="F38" s="11">
        <f t="shared" si="1"/>
        <v>76.37692177732725</v>
      </c>
    </row>
    <row r="39" spans="1:6" ht="33.75" outlineLevel="7">
      <c r="A39" s="15" t="s">
        <v>33</v>
      </c>
      <c r="B39" s="10">
        <v>0</v>
      </c>
      <c r="C39" s="11">
        <v>0</v>
      </c>
      <c r="D39" s="11" t="s">
        <v>158</v>
      </c>
      <c r="E39" s="12">
        <v>5.9</v>
      </c>
      <c r="F39" s="11">
        <f t="shared" si="1"/>
        <v>0</v>
      </c>
    </row>
    <row r="40" spans="1:6" ht="56.25" outlineLevel="7">
      <c r="A40" s="9" t="s">
        <v>34</v>
      </c>
      <c r="B40" s="10">
        <v>204</v>
      </c>
      <c r="C40" s="11">
        <v>156.6</v>
      </c>
      <c r="D40" s="11">
        <f t="shared" si="0"/>
        <v>76.76470588235293</v>
      </c>
      <c r="E40" s="12">
        <v>86.2</v>
      </c>
      <c r="F40" s="11">
        <f t="shared" si="1"/>
        <v>181.67053364269142</v>
      </c>
    </row>
    <row r="41" spans="1:6" s="7" customFormat="1" ht="10.5" outlineLevel="1">
      <c r="A41" s="4" t="s">
        <v>35</v>
      </c>
      <c r="B41" s="8">
        <v>6000</v>
      </c>
      <c r="C41" s="5">
        <v>6704.4</v>
      </c>
      <c r="D41" s="5">
        <f t="shared" si="0"/>
        <v>111.74</v>
      </c>
      <c r="E41" s="6">
        <v>5265.7</v>
      </c>
      <c r="F41" s="5">
        <f t="shared" si="1"/>
        <v>127.32210342404618</v>
      </c>
    </row>
    <row r="42" spans="1:6" s="7" customFormat="1" ht="10.5" outlineLevel="1">
      <c r="A42" s="4" t="s">
        <v>36</v>
      </c>
      <c r="B42" s="5">
        <f>B43+B44+B45</f>
        <v>0</v>
      </c>
      <c r="C42" s="5">
        <f>C43+C44+C45</f>
        <v>47.4</v>
      </c>
      <c r="D42" s="5" t="s">
        <v>158</v>
      </c>
      <c r="E42" s="6">
        <f>E43+E44+E45</f>
        <v>47</v>
      </c>
      <c r="F42" s="5">
        <f t="shared" si="1"/>
        <v>100.85106382978724</v>
      </c>
    </row>
    <row r="43" spans="1:6" ht="11.25" outlineLevel="7">
      <c r="A43" s="9" t="s">
        <v>37</v>
      </c>
      <c r="B43" s="11">
        <v>0</v>
      </c>
      <c r="C43" s="11">
        <v>-28.1</v>
      </c>
      <c r="D43" s="11" t="s">
        <v>158</v>
      </c>
      <c r="E43" s="12">
        <v>27.6</v>
      </c>
      <c r="F43" s="11" t="s">
        <v>158</v>
      </c>
    </row>
    <row r="44" spans="1:6" ht="11.25" outlineLevel="7">
      <c r="A44" s="9" t="s">
        <v>36</v>
      </c>
      <c r="B44" s="11">
        <v>0</v>
      </c>
      <c r="C44" s="11">
        <v>75.5</v>
      </c>
      <c r="D44" s="11" t="s">
        <v>158</v>
      </c>
      <c r="E44" s="12">
        <v>19.4</v>
      </c>
      <c r="F44" s="11">
        <f t="shared" si="1"/>
        <v>389.1752577319588</v>
      </c>
    </row>
    <row r="45" spans="1:6" ht="11.25" outlineLevel="7">
      <c r="A45" s="9" t="s">
        <v>104</v>
      </c>
      <c r="B45" s="11">
        <v>0</v>
      </c>
      <c r="C45" s="11">
        <v>0</v>
      </c>
      <c r="D45" s="11" t="s">
        <v>158</v>
      </c>
      <c r="E45" s="12">
        <v>0</v>
      </c>
      <c r="F45" s="11" t="s">
        <v>158</v>
      </c>
    </row>
    <row r="46" spans="1:6" s="7" customFormat="1" ht="10.5">
      <c r="A46" s="4" t="s">
        <v>38</v>
      </c>
      <c r="B46" s="5">
        <f>B47+B105+B106</f>
        <v>1422456.4</v>
      </c>
      <c r="C46" s="5">
        <f>C47+C105+C106</f>
        <v>702083.4</v>
      </c>
      <c r="D46" s="5">
        <f t="shared" si="0"/>
        <v>49.357112105509884</v>
      </c>
      <c r="E46" s="6">
        <f>E47+E105+E106</f>
        <v>548427.8</v>
      </c>
      <c r="F46" s="5">
        <f t="shared" si="1"/>
        <v>128.01747103265004</v>
      </c>
    </row>
    <row r="47" spans="1:6" s="7" customFormat="1" ht="21" outlineLevel="1">
      <c r="A47" s="4" t="s">
        <v>39</v>
      </c>
      <c r="B47" s="5">
        <f>B48+B50+B78+B101</f>
        <v>1422408.7</v>
      </c>
      <c r="C47" s="5">
        <f>C48+C50+C78+C101</f>
        <v>709234.5</v>
      </c>
      <c r="D47" s="5">
        <f t="shared" si="0"/>
        <v>49.86151307989047</v>
      </c>
      <c r="E47" s="6">
        <f>E48+E50+E78+E101</f>
        <v>553449.6</v>
      </c>
      <c r="F47" s="5">
        <f t="shared" si="1"/>
        <v>128.14798312258245</v>
      </c>
    </row>
    <row r="48" spans="1:6" s="7" customFormat="1" ht="21" hidden="1" outlineLevel="1">
      <c r="A48" s="4" t="s">
        <v>40</v>
      </c>
      <c r="B48" s="5">
        <f>B49</f>
        <v>0</v>
      </c>
      <c r="C48" s="5">
        <f>C49</f>
        <v>0</v>
      </c>
      <c r="D48" s="5" t="s">
        <v>158</v>
      </c>
      <c r="E48" s="5">
        <f>E49</f>
        <v>0</v>
      </c>
      <c r="F48" s="5" t="s">
        <v>158</v>
      </c>
    </row>
    <row r="49" spans="1:6" s="19" customFormat="1" ht="45" hidden="1" outlineLevel="1">
      <c r="A49" s="16" t="s">
        <v>107</v>
      </c>
      <c r="B49" s="17">
        <v>0</v>
      </c>
      <c r="C49" s="17">
        <v>0</v>
      </c>
      <c r="D49" s="11" t="s">
        <v>158</v>
      </c>
      <c r="E49" s="18">
        <v>0</v>
      </c>
      <c r="F49" s="11" t="s">
        <v>158</v>
      </c>
    </row>
    <row r="50" spans="1:6" s="7" customFormat="1" ht="21" outlineLevel="2">
      <c r="A50" s="4" t="s">
        <v>41</v>
      </c>
      <c r="B50" s="6">
        <f>B51+B52+B53+B54+B55+B56+B57+B58+B59+B60+B61+B62+B63+B64+B65+B66+B67+B68+B69+B70+B71+B72+B73+B74+B75+B76+B77</f>
        <v>761323.6</v>
      </c>
      <c r="C50" s="6">
        <f>C51+C52+C53+C54+C55+C56+C57+C58+C59+C60+C61+C62+C63+C64+C65+C66+C67+C68+C69+C70+C71+C72+C73+C74+C75+C76+C77</f>
        <v>305918.19999999995</v>
      </c>
      <c r="D50" s="5">
        <f t="shared" si="0"/>
        <v>40.18241389075551</v>
      </c>
      <c r="E50" s="6">
        <f>E51+E52+E53+E54+E55+E56+E57+E58+E59+E60+E61+E62+E63+E64+E65+E66+E67+E68+E69+E70+E71+E72+E73+E74+E75+E76+E77</f>
        <v>155661.20000000004</v>
      </c>
      <c r="F50" s="5">
        <f t="shared" si="1"/>
        <v>196.52822925687317</v>
      </c>
    </row>
    <row r="51" spans="1:6" ht="33.75" outlineLevel="2">
      <c r="A51" s="9" t="s">
        <v>154</v>
      </c>
      <c r="B51" s="12">
        <v>0</v>
      </c>
      <c r="C51" s="12">
        <v>0</v>
      </c>
      <c r="D51" s="11" t="s">
        <v>158</v>
      </c>
      <c r="E51" s="12">
        <v>256.3</v>
      </c>
      <c r="F51" s="11">
        <f t="shared" si="1"/>
        <v>0</v>
      </c>
    </row>
    <row r="52" spans="1:6" ht="11.25" outlineLevel="2">
      <c r="A52" s="9" t="s">
        <v>133</v>
      </c>
      <c r="B52" s="12">
        <v>151500</v>
      </c>
      <c r="C52" s="11">
        <v>65000</v>
      </c>
      <c r="D52" s="11">
        <f t="shared" si="0"/>
        <v>42.9042904290429</v>
      </c>
      <c r="E52" s="12">
        <v>0</v>
      </c>
      <c r="F52" s="11" t="s">
        <v>158</v>
      </c>
    </row>
    <row r="53" spans="1:6" ht="11.25" outlineLevel="2">
      <c r="A53" s="9" t="s">
        <v>108</v>
      </c>
      <c r="B53" s="11">
        <v>51487</v>
      </c>
      <c r="C53" s="11">
        <v>44562.7</v>
      </c>
      <c r="D53" s="11">
        <f t="shared" si="0"/>
        <v>86.55136247984927</v>
      </c>
      <c r="E53" s="12">
        <v>25000</v>
      </c>
      <c r="F53" s="11">
        <f t="shared" si="1"/>
        <v>178.2508</v>
      </c>
    </row>
    <row r="54" spans="1:6" ht="22.5" outlineLevel="2">
      <c r="A54" s="16" t="s">
        <v>109</v>
      </c>
      <c r="B54" s="11">
        <v>8000</v>
      </c>
      <c r="C54" s="11">
        <v>297</v>
      </c>
      <c r="D54" s="11">
        <f t="shared" si="0"/>
        <v>3.7125</v>
      </c>
      <c r="E54" s="12">
        <v>332.9</v>
      </c>
      <c r="F54" s="11">
        <f t="shared" si="1"/>
        <v>89.21598077500752</v>
      </c>
    </row>
    <row r="55" spans="1:6" ht="78.75" outlineLevel="2">
      <c r="A55" s="16" t="s">
        <v>155</v>
      </c>
      <c r="B55" s="11">
        <v>0</v>
      </c>
      <c r="C55" s="11">
        <v>0</v>
      </c>
      <c r="D55" s="11" t="s">
        <v>158</v>
      </c>
      <c r="E55" s="12">
        <v>447.2</v>
      </c>
      <c r="F55" s="11">
        <f t="shared" si="1"/>
        <v>0</v>
      </c>
    </row>
    <row r="56" spans="1:6" ht="56.25" outlineLevel="2">
      <c r="A56" s="16" t="s">
        <v>136</v>
      </c>
      <c r="B56" s="11">
        <v>136000</v>
      </c>
      <c r="C56" s="11">
        <v>0</v>
      </c>
      <c r="D56" s="11">
        <f t="shared" si="0"/>
        <v>0</v>
      </c>
      <c r="E56" s="12">
        <v>0</v>
      </c>
      <c r="F56" s="11" t="s">
        <v>158</v>
      </c>
    </row>
    <row r="57" spans="1:6" ht="56.25" outlineLevel="2">
      <c r="A57" s="16" t="s">
        <v>142</v>
      </c>
      <c r="B57" s="11">
        <v>140792.7</v>
      </c>
      <c r="C57" s="11">
        <v>22665.6</v>
      </c>
      <c r="D57" s="11">
        <f t="shared" si="0"/>
        <v>16.09856192828179</v>
      </c>
      <c r="E57" s="12">
        <v>0</v>
      </c>
      <c r="F57" s="11" t="s">
        <v>158</v>
      </c>
    </row>
    <row r="58" spans="1:6" ht="56.25" outlineLevel="2">
      <c r="A58" s="16" t="s">
        <v>137</v>
      </c>
      <c r="B58" s="11">
        <v>19000</v>
      </c>
      <c r="C58" s="11">
        <v>0</v>
      </c>
      <c r="D58" s="11">
        <f t="shared" si="0"/>
        <v>0</v>
      </c>
      <c r="E58" s="12">
        <v>0</v>
      </c>
      <c r="F58" s="11" t="s">
        <v>158</v>
      </c>
    </row>
    <row r="59" spans="1:6" ht="22.5" outlineLevel="2">
      <c r="A59" s="16" t="s">
        <v>156</v>
      </c>
      <c r="B59" s="11">
        <v>0</v>
      </c>
      <c r="C59" s="11">
        <v>6839.8</v>
      </c>
      <c r="D59" s="11" t="s">
        <v>158</v>
      </c>
      <c r="E59" s="12">
        <v>0</v>
      </c>
      <c r="F59" s="11" t="s">
        <v>158</v>
      </c>
    </row>
    <row r="60" spans="1:6" ht="22.5" outlineLevel="2">
      <c r="A60" s="16" t="s">
        <v>157</v>
      </c>
      <c r="B60" s="11">
        <v>0</v>
      </c>
      <c r="C60" s="11">
        <v>133.7</v>
      </c>
      <c r="D60" s="11" t="s">
        <v>158</v>
      </c>
      <c r="E60" s="12">
        <v>0</v>
      </c>
      <c r="F60" s="11" t="s">
        <v>158</v>
      </c>
    </row>
    <row r="61" spans="1:6" ht="22.5" outlineLevel="2">
      <c r="A61" s="9" t="s">
        <v>89</v>
      </c>
      <c r="B61" s="11">
        <v>118902.4</v>
      </c>
      <c r="C61" s="11">
        <v>118902.4</v>
      </c>
      <c r="D61" s="11">
        <f t="shared" si="0"/>
        <v>100</v>
      </c>
      <c r="E61" s="12">
        <v>0</v>
      </c>
      <c r="F61" s="11" t="s">
        <v>158</v>
      </c>
    </row>
    <row r="62" spans="1:6" ht="45" outlineLevel="2">
      <c r="A62" s="9" t="s">
        <v>132</v>
      </c>
      <c r="B62" s="11">
        <v>0</v>
      </c>
      <c r="C62" s="11">
        <v>0</v>
      </c>
      <c r="D62" s="11" t="s">
        <v>158</v>
      </c>
      <c r="E62" s="12">
        <v>79411.2</v>
      </c>
      <c r="F62" s="11">
        <f t="shared" si="1"/>
        <v>0</v>
      </c>
    </row>
    <row r="63" spans="1:6" ht="33.75" outlineLevel="2">
      <c r="A63" s="9" t="s">
        <v>99</v>
      </c>
      <c r="B63" s="11">
        <v>37345.1</v>
      </c>
      <c r="C63" s="11">
        <v>17814</v>
      </c>
      <c r="D63" s="11">
        <f t="shared" si="0"/>
        <v>47.70103708384768</v>
      </c>
      <c r="E63" s="12">
        <v>14416</v>
      </c>
      <c r="F63" s="11">
        <f t="shared" si="1"/>
        <v>123.57103218645949</v>
      </c>
    </row>
    <row r="64" spans="1:6" ht="11.25" outlineLevel="2">
      <c r="A64" s="9" t="s">
        <v>100</v>
      </c>
      <c r="B64" s="11">
        <v>10467</v>
      </c>
      <c r="C64" s="11">
        <v>10467</v>
      </c>
      <c r="D64" s="11">
        <f t="shared" si="0"/>
        <v>100</v>
      </c>
      <c r="E64" s="12">
        <v>9683.2</v>
      </c>
      <c r="F64" s="11">
        <f t="shared" si="1"/>
        <v>108.09443159286185</v>
      </c>
    </row>
    <row r="65" spans="1:6" ht="22.5" outlineLevel="2">
      <c r="A65" s="9" t="s">
        <v>42</v>
      </c>
      <c r="B65" s="11">
        <v>33239.9</v>
      </c>
      <c r="C65" s="17">
        <v>8382.2</v>
      </c>
      <c r="D65" s="11">
        <f t="shared" si="0"/>
        <v>25.217284047184258</v>
      </c>
      <c r="E65" s="12">
        <v>12126.9</v>
      </c>
      <c r="F65" s="11">
        <f t="shared" si="1"/>
        <v>69.12071510443725</v>
      </c>
    </row>
    <row r="66" spans="1:6" ht="11.25" outlineLevel="2">
      <c r="A66" s="9" t="s">
        <v>143</v>
      </c>
      <c r="B66" s="11">
        <v>566.3</v>
      </c>
      <c r="C66" s="11">
        <v>0</v>
      </c>
      <c r="D66" s="11">
        <f t="shared" si="0"/>
        <v>0</v>
      </c>
      <c r="E66" s="12">
        <v>0</v>
      </c>
      <c r="F66" s="11" t="s">
        <v>158</v>
      </c>
    </row>
    <row r="67" spans="1:6" ht="33.75" outlineLevel="2">
      <c r="A67" s="24" t="s">
        <v>43</v>
      </c>
      <c r="B67" s="11">
        <v>1400</v>
      </c>
      <c r="C67" s="11">
        <v>1400</v>
      </c>
      <c r="D67" s="11">
        <f t="shared" si="0"/>
        <v>100</v>
      </c>
      <c r="E67" s="12">
        <v>5094.6</v>
      </c>
      <c r="F67" s="11">
        <f t="shared" si="1"/>
        <v>27.480076944215444</v>
      </c>
    </row>
    <row r="68" spans="1:6" ht="33.75" outlineLevel="7">
      <c r="A68" s="9" t="s">
        <v>110</v>
      </c>
      <c r="B68" s="11">
        <v>9062.2</v>
      </c>
      <c r="C68" s="11">
        <v>4469.1</v>
      </c>
      <c r="D68" s="11">
        <f t="shared" si="0"/>
        <v>49.31583942089117</v>
      </c>
      <c r="E68" s="12">
        <v>3449.2</v>
      </c>
      <c r="F68" s="11">
        <f t="shared" si="1"/>
        <v>129.56917546097648</v>
      </c>
    </row>
    <row r="69" spans="1:6" ht="45" outlineLevel="7">
      <c r="A69" s="25" t="s">
        <v>112</v>
      </c>
      <c r="B69" s="11">
        <v>149.5</v>
      </c>
      <c r="C69" s="11">
        <v>154.7</v>
      </c>
      <c r="D69" s="11">
        <f t="shared" si="0"/>
        <v>103.47826086956522</v>
      </c>
      <c r="E69" s="12">
        <v>152.1</v>
      </c>
      <c r="F69" s="11">
        <f t="shared" si="1"/>
        <v>101.7094017094017</v>
      </c>
    </row>
    <row r="70" spans="1:6" ht="33.75" outlineLevel="7">
      <c r="A70" s="25" t="s">
        <v>144</v>
      </c>
      <c r="B70" s="11">
        <v>4147.1</v>
      </c>
      <c r="C70" s="11">
        <v>1150.4</v>
      </c>
      <c r="D70" s="11">
        <f t="shared" si="0"/>
        <v>27.73986641267392</v>
      </c>
      <c r="E70" s="12">
        <v>2873.4</v>
      </c>
      <c r="F70" s="11">
        <f t="shared" si="1"/>
        <v>40.03619405582237</v>
      </c>
    </row>
    <row r="71" spans="1:6" ht="22.5" outlineLevel="7">
      <c r="A71" s="26" t="s">
        <v>101</v>
      </c>
      <c r="B71" s="11">
        <v>1716.2</v>
      </c>
      <c r="C71" s="11">
        <v>0</v>
      </c>
      <c r="D71" s="11">
        <f t="shared" si="0"/>
        <v>0</v>
      </c>
      <c r="E71" s="12">
        <v>0</v>
      </c>
      <c r="F71" s="11" t="s">
        <v>158</v>
      </c>
    </row>
    <row r="72" spans="1:6" ht="56.25" outlineLevel="7">
      <c r="A72" s="26" t="s">
        <v>145</v>
      </c>
      <c r="B72" s="11">
        <v>2069.9</v>
      </c>
      <c r="C72" s="11">
        <v>0</v>
      </c>
      <c r="D72" s="11">
        <f t="shared" si="0"/>
        <v>0</v>
      </c>
      <c r="E72" s="12">
        <v>0</v>
      </c>
      <c r="F72" s="11" t="s">
        <v>158</v>
      </c>
    </row>
    <row r="73" spans="1:6" ht="33.75" outlineLevel="7">
      <c r="A73" s="26" t="s">
        <v>146</v>
      </c>
      <c r="B73" s="11">
        <v>1000</v>
      </c>
      <c r="C73" s="11">
        <v>1000</v>
      </c>
      <c r="D73" s="11">
        <f aca="true" t="shared" si="2" ref="D73:D107">C73/B73*100</f>
        <v>100</v>
      </c>
      <c r="E73" s="12">
        <v>950.2</v>
      </c>
      <c r="F73" s="11">
        <f aca="true" t="shared" si="3" ref="F73:F107">C73/E73*100</f>
        <v>105.24100189433803</v>
      </c>
    </row>
    <row r="74" spans="1:6" ht="22.5" outlineLevel="7">
      <c r="A74" s="26" t="s">
        <v>102</v>
      </c>
      <c r="B74" s="11">
        <v>10000</v>
      </c>
      <c r="C74" s="11">
        <v>0</v>
      </c>
      <c r="D74" s="11">
        <f t="shared" si="2"/>
        <v>0</v>
      </c>
      <c r="E74" s="12">
        <v>1468</v>
      </c>
      <c r="F74" s="11">
        <f t="shared" si="3"/>
        <v>0</v>
      </c>
    </row>
    <row r="75" spans="1:6" ht="33.75" outlineLevel="7">
      <c r="A75" s="26" t="s">
        <v>111</v>
      </c>
      <c r="B75" s="11">
        <v>1000</v>
      </c>
      <c r="C75" s="11">
        <v>0</v>
      </c>
      <c r="D75" s="11">
        <f t="shared" si="2"/>
        <v>0</v>
      </c>
      <c r="E75" s="12">
        <v>0</v>
      </c>
      <c r="F75" s="11" t="s">
        <v>158</v>
      </c>
    </row>
    <row r="76" spans="1:6" ht="11.25" outlineLevel="7">
      <c r="A76" s="26" t="s">
        <v>103</v>
      </c>
      <c r="B76" s="11">
        <v>10000</v>
      </c>
      <c r="C76" s="11">
        <v>0</v>
      </c>
      <c r="D76" s="11">
        <f t="shared" si="2"/>
        <v>0</v>
      </c>
      <c r="E76" s="12">
        <v>0</v>
      </c>
      <c r="F76" s="11" t="s">
        <v>158</v>
      </c>
    </row>
    <row r="77" spans="1:6" ht="11.25" outlineLevel="7">
      <c r="A77" s="26" t="s">
        <v>138</v>
      </c>
      <c r="B77" s="11">
        <v>13478.3</v>
      </c>
      <c r="C77" s="11">
        <v>2679.6</v>
      </c>
      <c r="D77" s="11">
        <f t="shared" si="2"/>
        <v>19.880845507222723</v>
      </c>
      <c r="E77" s="12">
        <v>0</v>
      </c>
      <c r="F77" s="11" t="s">
        <v>158</v>
      </c>
    </row>
    <row r="78" spans="1:6" s="7" customFormat="1" ht="21" outlineLevel="2">
      <c r="A78" s="4" t="s">
        <v>44</v>
      </c>
      <c r="B78" s="6">
        <f>B79+B80+B81+B82+B83+B84+B85+B86+B87+B88+B89+B90+B91+B92+B93+B94+B95+B96+B97+B98+B99+B100</f>
        <v>623201.6</v>
      </c>
      <c r="C78" s="6">
        <f>C79+C80+C81+C82+C83+C84+C85+C86+C87+C88+C89+C90+C91+C92+C93+C94+C95+C96+C97+C98+C99+C100</f>
        <v>381554.20000000007</v>
      </c>
      <c r="D78" s="5">
        <f t="shared" si="2"/>
        <v>61.22484281170011</v>
      </c>
      <c r="E78" s="6">
        <f>E79+E80+E81+E82+E83+E84+E85+E86+E87+E88+E89+E90+E91+E92+E93+E94+E95+E96+E97+E98+E99+E100</f>
        <v>376257.89999999997</v>
      </c>
      <c r="F78" s="5">
        <f t="shared" si="3"/>
        <v>101.40762492960282</v>
      </c>
    </row>
    <row r="79" spans="1:6" ht="78.75" outlineLevel="2">
      <c r="A79" s="9" t="s">
        <v>114</v>
      </c>
      <c r="B79" s="11">
        <v>59478.1</v>
      </c>
      <c r="C79" s="12">
        <v>26571.1</v>
      </c>
      <c r="D79" s="11">
        <f t="shared" si="2"/>
        <v>44.673753869071135</v>
      </c>
      <c r="E79" s="12">
        <v>33975.1</v>
      </c>
      <c r="F79" s="11">
        <f t="shared" si="3"/>
        <v>78.20756966131079</v>
      </c>
    </row>
    <row r="80" spans="1:6" ht="22.5" outlineLevel="2">
      <c r="A80" s="9" t="s">
        <v>116</v>
      </c>
      <c r="B80" s="11">
        <v>611.2</v>
      </c>
      <c r="C80" s="12">
        <v>305.6</v>
      </c>
      <c r="D80" s="11">
        <f t="shared" si="2"/>
        <v>50</v>
      </c>
      <c r="E80" s="12">
        <v>296.2</v>
      </c>
      <c r="F80" s="11">
        <f t="shared" si="3"/>
        <v>103.17353139770427</v>
      </c>
    </row>
    <row r="81" spans="1:6" ht="22.5" outlineLevel="2">
      <c r="A81" s="9" t="s">
        <v>118</v>
      </c>
      <c r="B81" s="11">
        <v>3242.4</v>
      </c>
      <c r="C81" s="12">
        <v>1621.2</v>
      </c>
      <c r="D81" s="11">
        <f t="shared" si="2"/>
        <v>50</v>
      </c>
      <c r="E81" s="12">
        <v>1714.8</v>
      </c>
      <c r="F81" s="11">
        <f t="shared" si="3"/>
        <v>94.54163750874739</v>
      </c>
    </row>
    <row r="82" spans="1:6" ht="33.75" outlineLevel="7">
      <c r="A82" s="9" t="s">
        <v>125</v>
      </c>
      <c r="B82" s="11">
        <v>903.8</v>
      </c>
      <c r="C82" s="18">
        <v>451.8</v>
      </c>
      <c r="D82" s="11">
        <f t="shared" si="2"/>
        <v>49.988935605222395</v>
      </c>
      <c r="E82" s="18">
        <v>448.2</v>
      </c>
      <c r="F82" s="11">
        <f t="shared" si="3"/>
        <v>100.80321285140563</v>
      </c>
    </row>
    <row r="83" spans="1:6" ht="45" outlineLevel="3">
      <c r="A83" s="9" t="s">
        <v>126</v>
      </c>
      <c r="B83" s="11">
        <v>591</v>
      </c>
      <c r="C83" s="12">
        <v>295.5</v>
      </c>
      <c r="D83" s="11">
        <f t="shared" si="2"/>
        <v>50</v>
      </c>
      <c r="E83" s="12">
        <v>318.2</v>
      </c>
      <c r="F83" s="11">
        <f t="shared" si="3"/>
        <v>92.86612193588938</v>
      </c>
    </row>
    <row r="84" spans="1:6" ht="45" outlineLevel="3">
      <c r="A84" s="13" t="s">
        <v>147</v>
      </c>
      <c r="B84" s="11">
        <v>389.7</v>
      </c>
      <c r="C84" s="12">
        <v>389.7</v>
      </c>
      <c r="D84" s="11">
        <f t="shared" si="2"/>
        <v>100</v>
      </c>
      <c r="E84" s="12">
        <v>198.2</v>
      </c>
      <c r="F84" s="11">
        <f t="shared" si="3"/>
        <v>196.61957618567106</v>
      </c>
    </row>
    <row r="85" spans="1:6" ht="67.5" outlineLevel="2">
      <c r="A85" s="9" t="s">
        <v>117</v>
      </c>
      <c r="B85" s="11">
        <v>715.2</v>
      </c>
      <c r="C85" s="12">
        <v>357.6</v>
      </c>
      <c r="D85" s="11">
        <f t="shared" si="2"/>
        <v>50</v>
      </c>
      <c r="E85" s="12">
        <v>343.8</v>
      </c>
      <c r="F85" s="11">
        <f t="shared" si="3"/>
        <v>104.01396160558465</v>
      </c>
    </row>
    <row r="86" spans="1:6" ht="45" outlineLevel="2">
      <c r="A86" s="9" t="s">
        <v>120</v>
      </c>
      <c r="B86" s="11">
        <v>195035.7</v>
      </c>
      <c r="C86" s="12">
        <v>75610</v>
      </c>
      <c r="D86" s="11">
        <f t="shared" si="2"/>
        <v>38.76726158339216</v>
      </c>
      <c r="E86" s="12">
        <v>78568.6</v>
      </c>
      <c r="F86" s="11">
        <f t="shared" si="3"/>
        <v>96.23437352835612</v>
      </c>
    </row>
    <row r="87" spans="1:6" ht="45" outlineLevel="2">
      <c r="A87" s="16" t="s">
        <v>121</v>
      </c>
      <c r="B87" s="12">
        <v>269785.5</v>
      </c>
      <c r="C87" s="12">
        <v>225520.2</v>
      </c>
      <c r="D87" s="11">
        <f t="shared" si="2"/>
        <v>83.59240952534513</v>
      </c>
      <c r="E87" s="12">
        <v>210919.8</v>
      </c>
      <c r="F87" s="11">
        <f t="shared" si="3"/>
        <v>106.9222519649649</v>
      </c>
    </row>
    <row r="88" spans="1:6" ht="45" outlineLevel="2">
      <c r="A88" s="9" t="s">
        <v>119</v>
      </c>
      <c r="B88" s="11">
        <v>16661.9</v>
      </c>
      <c r="C88" s="12">
        <v>9463.3</v>
      </c>
      <c r="D88" s="11">
        <f t="shared" si="2"/>
        <v>56.79604366848918</v>
      </c>
      <c r="E88" s="12">
        <v>7793.6</v>
      </c>
      <c r="F88" s="11">
        <f t="shared" si="3"/>
        <v>121.4239889139807</v>
      </c>
    </row>
    <row r="89" spans="1:6" ht="56.25" outlineLevel="2">
      <c r="A89" s="13" t="s">
        <v>148</v>
      </c>
      <c r="B89" s="11">
        <v>3988.8</v>
      </c>
      <c r="C89" s="12">
        <v>1880</v>
      </c>
      <c r="D89" s="11">
        <f t="shared" si="2"/>
        <v>47.13196951464099</v>
      </c>
      <c r="E89" s="12">
        <v>2000</v>
      </c>
      <c r="F89" s="11">
        <f t="shared" si="3"/>
        <v>94</v>
      </c>
    </row>
    <row r="90" spans="1:6" ht="56.25" outlineLevel="2">
      <c r="A90" s="13" t="s">
        <v>123</v>
      </c>
      <c r="B90" s="11">
        <v>152.1</v>
      </c>
      <c r="C90" s="12">
        <v>40</v>
      </c>
      <c r="D90" s="11">
        <f t="shared" si="2"/>
        <v>26.298487836949374</v>
      </c>
      <c r="E90" s="12">
        <v>45</v>
      </c>
      <c r="F90" s="11">
        <f t="shared" si="3"/>
        <v>88.88888888888889</v>
      </c>
    </row>
    <row r="91" spans="1:6" ht="56.25" outlineLevel="2">
      <c r="A91" s="13" t="s">
        <v>124</v>
      </c>
      <c r="B91" s="11">
        <v>950</v>
      </c>
      <c r="C91" s="12">
        <v>486.2</v>
      </c>
      <c r="D91" s="11">
        <f t="shared" si="2"/>
        <v>51.17894736842105</v>
      </c>
      <c r="E91" s="12">
        <v>498.1</v>
      </c>
      <c r="F91" s="11">
        <f t="shared" si="3"/>
        <v>97.61092150170649</v>
      </c>
    </row>
    <row r="92" spans="1:6" ht="45" outlineLevel="2">
      <c r="A92" s="13" t="s">
        <v>115</v>
      </c>
      <c r="B92" s="11">
        <v>9007.7</v>
      </c>
      <c r="C92" s="12">
        <v>8595</v>
      </c>
      <c r="D92" s="11">
        <f t="shared" si="2"/>
        <v>95.41836428833109</v>
      </c>
      <c r="E92" s="12">
        <v>8800.3</v>
      </c>
      <c r="F92" s="11">
        <f t="shared" si="3"/>
        <v>97.66712498437555</v>
      </c>
    </row>
    <row r="93" spans="1:6" ht="45" outlineLevel="2">
      <c r="A93" s="13" t="s">
        <v>149</v>
      </c>
      <c r="B93" s="11">
        <v>220</v>
      </c>
      <c r="C93" s="12">
        <v>220</v>
      </c>
      <c r="D93" s="11">
        <f t="shared" si="2"/>
        <v>100</v>
      </c>
      <c r="E93" s="12">
        <v>220</v>
      </c>
      <c r="F93" s="11">
        <f t="shared" si="3"/>
        <v>100</v>
      </c>
    </row>
    <row r="94" spans="1:6" ht="33.75" outlineLevel="2">
      <c r="A94" s="9" t="s">
        <v>122</v>
      </c>
      <c r="B94" s="11">
        <v>32686.5</v>
      </c>
      <c r="C94" s="12">
        <v>13581.2</v>
      </c>
      <c r="D94" s="11">
        <f t="shared" si="2"/>
        <v>41.54987533079406</v>
      </c>
      <c r="E94" s="12">
        <v>13865.7</v>
      </c>
      <c r="F94" s="11">
        <f t="shared" si="3"/>
        <v>97.94817427176413</v>
      </c>
    </row>
    <row r="95" spans="1:6" ht="45" outlineLevel="2">
      <c r="A95" s="13" t="s">
        <v>140</v>
      </c>
      <c r="B95" s="11">
        <v>487.7</v>
      </c>
      <c r="C95" s="12">
        <v>0</v>
      </c>
      <c r="D95" s="11">
        <f t="shared" si="2"/>
        <v>0</v>
      </c>
      <c r="E95" s="12">
        <v>0</v>
      </c>
      <c r="F95" s="11" t="s">
        <v>158</v>
      </c>
    </row>
    <row r="96" spans="1:6" ht="56.25" outlineLevel="2">
      <c r="A96" s="9" t="s">
        <v>127</v>
      </c>
      <c r="B96" s="11">
        <v>12994.8</v>
      </c>
      <c r="C96" s="12">
        <v>7600</v>
      </c>
      <c r="D96" s="11">
        <f t="shared" si="2"/>
        <v>58.484932434512274</v>
      </c>
      <c r="E96" s="12">
        <v>8700</v>
      </c>
      <c r="F96" s="11">
        <f t="shared" si="3"/>
        <v>87.35632183908046</v>
      </c>
    </row>
    <row r="97" spans="1:6" ht="45" outlineLevel="2">
      <c r="A97" s="9" t="s">
        <v>128</v>
      </c>
      <c r="B97" s="11">
        <v>7116.2</v>
      </c>
      <c r="C97" s="12">
        <v>3600</v>
      </c>
      <c r="D97" s="11">
        <f t="shared" si="2"/>
        <v>50.58879739186645</v>
      </c>
      <c r="E97" s="12">
        <v>4100</v>
      </c>
      <c r="F97" s="11">
        <f t="shared" si="3"/>
        <v>87.8048780487805</v>
      </c>
    </row>
    <row r="98" spans="1:6" ht="33.75" outlineLevel="2">
      <c r="A98" s="13" t="s">
        <v>129</v>
      </c>
      <c r="B98" s="11">
        <v>4251.7</v>
      </c>
      <c r="C98" s="12">
        <v>3000</v>
      </c>
      <c r="D98" s="11">
        <f t="shared" si="2"/>
        <v>70.5600112896018</v>
      </c>
      <c r="E98" s="12">
        <v>2345</v>
      </c>
      <c r="F98" s="11">
        <f t="shared" si="3"/>
        <v>127.93176972281451</v>
      </c>
    </row>
    <row r="99" spans="1:6" ht="33.75" outlineLevel="2">
      <c r="A99" s="9" t="s">
        <v>90</v>
      </c>
      <c r="B99" s="11">
        <v>690.8</v>
      </c>
      <c r="C99" s="12">
        <v>549.4</v>
      </c>
      <c r="D99" s="11">
        <f t="shared" si="2"/>
        <v>79.53097857556456</v>
      </c>
      <c r="E99" s="12">
        <v>0</v>
      </c>
      <c r="F99" s="11" t="s">
        <v>158</v>
      </c>
    </row>
    <row r="100" spans="1:6" ht="67.5" outlineLevel="2">
      <c r="A100" s="9" t="s">
        <v>113</v>
      </c>
      <c r="B100" s="11">
        <v>3240.8</v>
      </c>
      <c r="C100" s="12">
        <v>1416.4</v>
      </c>
      <c r="D100" s="11">
        <f t="shared" si="2"/>
        <v>43.70525796099729</v>
      </c>
      <c r="E100" s="12">
        <v>1107.3</v>
      </c>
      <c r="F100" s="11">
        <f t="shared" si="3"/>
        <v>127.91474758421386</v>
      </c>
    </row>
    <row r="101" spans="1:6" s="7" customFormat="1" ht="10.5" outlineLevel="2">
      <c r="A101" s="27" t="s">
        <v>45</v>
      </c>
      <c r="B101" s="5">
        <f>B102+B103+B104</f>
        <v>37883.49999999999</v>
      </c>
      <c r="C101" s="5">
        <f>C102+C103+C104</f>
        <v>21762.1</v>
      </c>
      <c r="D101" s="5">
        <f t="shared" si="2"/>
        <v>57.44479786714534</v>
      </c>
      <c r="E101" s="5">
        <f>E102+E103+E104</f>
        <v>21530.5</v>
      </c>
      <c r="F101" s="5">
        <f t="shared" si="3"/>
        <v>101.07568333294627</v>
      </c>
    </row>
    <row r="102" spans="1:6" ht="33.75" outlineLevel="2">
      <c r="A102" s="13" t="s">
        <v>130</v>
      </c>
      <c r="B102" s="11">
        <v>37575.7</v>
      </c>
      <c r="C102" s="11">
        <v>21540.5</v>
      </c>
      <c r="D102" s="11">
        <f t="shared" si="2"/>
        <v>57.32561203117973</v>
      </c>
      <c r="E102" s="12">
        <v>21342.5</v>
      </c>
      <c r="F102" s="11">
        <f t="shared" si="3"/>
        <v>100.92772636757643</v>
      </c>
    </row>
    <row r="103" spans="1:6" ht="11.25" outlineLevel="2">
      <c r="A103" s="28" t="s">
        <v>134</v>
      </c>
      <c r="B103" s="11">
        <v>204.1</v>
      </c>
      <c r="C103" s="11">
        <v>204.1</v>
      </c>
      <c r="D103" s="11">
        <f t="shared" si="2"/>
        <v>100</v>
      </c>
      <c r="E103" s="12">
        <v>150</v>
      </c>
      <c r="F103" s="11">
        <f t="shared" si="3"/>
        <v>136.06666666666666</v>
      </c>
    </row>
    <row r="104" spans="1:6" ht="33.75" outlineLevel="2">
      <c r="A104" s="13" t="s">
        <v>131</v>
      </c>
      <c r="B104" s="12">
        <v>103.7</v>
      </c>
      <c r="C104" s="11">
        <v>17.5</v>
      </c>
      <c r="D104" s="11">
        <f t="shared" si="2"/>
        <v>16.875602700096433</v>
      </c>
      <c r="E104" s="12">
        <v>38</v>
      </c>
      <c r="F104" s="11">
        <f t="shared" si="3"/>
        <v>46.05263157894737</v>
      </c>
    </row>
    <row r="105" spans="1:6" s="7" customFormat="1" ht="10.5" outlineLevel="2">
      <c r="A105" s="27" t="s">
        <v>46</v>
      </c>
      <c r="B105" s="20">
        <v>47.7</v>
      </c>
      <c r="C105" s="20">
        <v>56.1</v>
      </c>
      <c r="D105" s="5">
        <f t="shared" si="2"/>
        <v>117.61006289308176</v>
      </c>
      <c r="E105" s="21">
        <v>217.3</v>
      </c>
      <c r="F105" s="5">
        <f t="shared" si="3"/>
        <v>25.816843074091118</v>
      </c>
    </row>
    <row r="106" spans="1:6" s="7" customFormat="1" ht="31.5" outlineLevel="1">
      <c r="A106" s="4" t="s">
        <v>47</v>
      </c>
      <c r="B106" s="20">
        <v>0</v>
      </c>
      <c r="C106" s="20">
        <v>-7207.2</v>
      </c>
      <c r="D106" s="5" t="s">
        <v>158</v>
      </c>
      <c r="E106" s="21">
        <v>-5239.1</v>
      </c>
      <c r="F106" s="5">
        <f t="shared" si="3"/>
        <v>137.56561241434596</v>
      </c>
    </row>
    <row r="107" spans="1:6" s="7" customFormat="1" ht="10.5">
      <c r="A107" s="4" t="s">
        <v>48</v>
      </c>
      <c r="B107" s="20">
        <f>B8+B46</f>
        <v>2174029.4</v>
      </c>
      <c r="C107" s="20">
        <f>C8+C46</f>
        <v>1061979.8</v>
      </c>
      <c r="D107" s="5">
        <f t="shared" si="2"/>
        <v>48.84845623522847</v>
      </c>
      <c r="E107" s="21">
        <f>E8+E46</f>
        <v>904479.2000000002</v>
      </c>
      <c r="F107" s="5">
        <f t="shared" si="3"/>
        <v>117.41340209924118</v>
      </c>
    </row>
    <row r="108" spans="1:6" s="7" customFormat="1" ht="10.5">
      <c r="A108" s="45" t="s">
        <v>160</v>
      </c>
      <c r="B108" s="46"/>
      <c r="C108" s="46"/>
      <c r="D108" s="46"/>
      <c r="E108" s="46"/>
      <c r="F108" s="47"/>
    </row>
    <row r="109" spans="1:6" s="7" customFormat="1" ht="10.5" outlineLevel="3">
      <c r="A109" s="4" t="s">
        <v>49</v>
      </c>
      <c r="B109" s="21">
        <f>B110+B112+B114+B116+B118+B120+B121+B122</f>
        <v>212904.6</v>
      </c>
      <c r="C109" s="21">
        <f>C110+C112+C114+C116+C118+C120+C121+C122</f>
        <v>105334.6</v>
      </c>
      <c r="D109" s="5">
        <f>C109/B109*100</f>
        <v>49.47502308545705</v>
      </c>
      <c r="E109" s="21">
        <f>E110+E112+E114+E118+E122+E116</f>
        <v>89263.3</v>
      </c>
      <c r="F109" s="5">
        <f>C109/E109*100</f>
        <v>118.00437581850547</v>
      </c>
    </row>
    <row r="110" spans="1:6" ht="22.5" outlineLevel="3">
      <c r="A110" s="9" t="s">
        <v>50</v>
      </c>
      <c r="B110" s="18">
        <v>2040.7</v>
      </c>
      <c r="C110" s="18">
        <v>884.2</v>
      </c>
      <c r="D110" s="11">
        <f aca="true" t="shared" si="4" ref="D110:D170">C110/B110*100</f>
        <v>43.32826971137355</v>
      </c>
      <c r="E110" s="18">
        <v>184</v>
      </c>
      <c r="F110" s="11">
        <f aca="true" t="shared" si="5" ref="F110:F170">C110/E110*100</f>
        <v>480.5434782608696</v>
      </c>
    </row>
    <row r="111" spans="1:6" s="29" customFormat="1" ht="11.25" outlineLevel="3">
      <c r="A111" s="33" t="s">
        <v>51</v>
      </c>
      <c r="B111" s="22">
        <v>2040.7</v>
      </c>
      <c r="C111" s="22">
        <v>884.2</v>
      </c>
      <c r="D111" s="38">
        <f t="shared" si="4"/>
        <v>43.32826971137355</v>
      </c>
      <c r="E111" s="22">
        <v>184</v>
      </c>
      <c r="F111" s="38">
        <f t="shared" si="5"/>
        <v>480.5434782608696</v>
      </c>
    </row>
    <row r="112" spans="1:6" ht="33.75" outlineLevel="3">
      <c r="A112" s="9" t="s">
        <v>52</v>
      </c>
      <c r="B112" s="18">
        <v>2213.5</v>
      </c>
      <c r="C112" s="18">
        <v>936.6</v>
      </c>
      <c r="D112" s="11">
        <f t="shared" si="4"/>
        <v>42.31307883442512</v>
      </c>
      <c r="E112" s="18">
        <v>889.8</v>
      </c>
      <c r="F112" s="11">
        <f t="shared" si="5"/>
        <v>105.2596089008766</v>
      </c>
    </row>
    <row r="113" spans="1:6" s="29" customFormat="1" ht="11.25" outlineLevel="3">
      <c r="A113" s="33" t="s">
        <v>51</v>
      </c>
      <c r="B113" s="22">
        <v>1773.4</v>
      </c>
      <c r="C113" s="22">
        <v>778.4</v>
      </c>
      <c r="D113" s="38">
        <f t="shared" si="4"/>
        <v>43.893086726062926</v>
      </c>
      <c r="E113" s="22">
        <v>728.5</v>
      </c>
      <c r="F113" s="38">
        <f t="shared" si="5"/>
        <v>106.8496911461908</v>
      </c>
    </row>
    <row r="114" spans="1:6" ht="33.75" outlineLevel="3">
      <c r="A114" s="9" t="s">
        <v>53</v>
      </c>
      <c r="B114" s="18">
        <v>48855.1</v>
      </c>
      <c r="C114" s="18">
        <v>22155.2</v>
      </c>
      <c r="D114" s="11">
        <f t="shared" si="4"/>
        <v>45.3487967479342</v>
      </c>
      <c r="E114" s="18">
        <v>23968</v>
      </c>
      <c r="F114" s="11">
        <f t="shared" si="5"/>
        <v>92.4365821094793</v>
      </c>
    </row>
    <row r="115" spans="1:6" s="29" customFormat="1" ht="11.25" outlineLevel="3">
      <c r="A115" s="33" t="s">
        <v>51</v>
      </c>
      <c r="B115" s="22">
        <v>43028.7</v>
      </c>
      <c r="C115" s="22">
        <v>20369.4</v>
      </c>
      <c r="D115" s="38">
        <f t="shared" si="4"/>
        <v>47.33910157638972</v>
      </c>
      <c r="E115" s="22">
        <v>22506</v>
      </c>
      <c r="F115" s="38">
        <f t="shared" si="5"/>
        <v>90.5065315915756</v>
      </c>
    </row>
    <row r="116" spans="1:6" s="29" customFormat="1" ht="11.25" outlineLevel="3">
      <c r="A116" s="9" t="s">
        <v>54</v>
      </c>
      <c r="B116" s="18">
        <v>1132.7</v>
      </c>
      <c r="C116" s="18">
        <v>549.4</v>
      </c>
      <c r="D116" s="11">
        <f t="shared" si="4"/>
        <v>48.50357552750066</v>
      </c>
      <c r="E116" s="22">
        <v>0</v>
      </c>
      <c r="F116" s="11" t="s">
        <v>158</v>
      </c>
    </row>
    <row r="117" spans="1:6" s="29" customFormat="1" ht="11.25" outlineLevel="3">
      <c r="A117" s="33" t="s">
        <v>51</v>
      </c>
      <c r="B117" s="22">
        <v>337.1</v>
      </c>
      <c r="C117" s="22">
        <v>197</v>
      </c>
      <c r="D117" s="38">
        <f t="shared" si="4"/>
        <v>58.439632156630076</v>
      </c>
      <c r="E117" s="22">
        <v>0</v>
      </c>
      <c r="F117" s="38" t="s">
        <v>158</v>
      </c>
    </row>
    <row r="118" spans="1:6" ht="33.75" outlineLevel="3">
      <c r="A118" s="9" t="s">
        <v>55</v>
      </c>
      <c r="B118" s="18">
        <v>12090.5</v>
      </c>
      <c r="C118" s="18">
        <v>4785.9</v>
      </c>
      <c r="D118" s="11">
        <f t="shared" si="4"/>
        <v>39.58397088623299</v>
      </c>
      <c r="E118" s="18">
        <v>4276.2</v>
      </c>
      <c r="F118" s="11">
        <f t="shared" si="5"/>
        <v>111.9194612038726</v>
      </c>
    </row>
    <row r="119" spans="1:6" s="29" customFormat="1" ht="11.25" outlineLevel="3">
      <c r="A119" s="33" t="s">
        <v>51</v>
      </c>
      <c r="B119" s="22">
        <v>11255.1</v>
      </c>
      <c r="C119" s="22">
        <v>4506.4</v>
      </c>
      <c r="D119" s="38">
        <f t="shared" si="4"/>
        <v>40.038737994331456</v>
      </c>
      <c r="E119" s="22">
        <v>4012.3</v>
      </c>
      <c r="F119" s="38">
        <f t="shared" si="5"/>
        <v>112.31463250504696</v>
      </c>
    </row>
    <row r="120" spans="1:6" ht="11.25" outlineLevel="3">
      <c r="A120" s="9" t="s">
        <v>150</v>
      </c>
      <c r="B120" s="18">
        <v>8000</v>
      </c>
      <c r="C120" s="18">
        <v>8000</v>
      </c>
      <c r="D120" s="11">
        <f t="shared" si="4"/>
        <v>100</v>
      </c>
      <c r="E120" s="18">
        <v>0</v>
      </c>
      <c r="F120" s="11" t="s">
        <v>158</v>
      </c>
    </row>
    <row r="121" spans="1:6" ht="11.25" outlineLevel="3">
      <c r="A121" s="9" t="s">
        <v>96</v>
      </c>
      <c r="B121" s="18">
        <v>500</v>
      </c>
      <c r="C121" s="18">
        <v>0</v>
      </c>
      <c r="D121" s="11">
        <f t="shared" si="4"/>
        <v>0</v>
      </c>
      <c r="E121" s="18">
        <v>0</v>
      </c>
      <c r="F121" s="11" t="s">
        <v>158</v>
      </c>
    </row>
    <row r="122" spans="1:6" ht="11.25" outlineLevel="3">
      <c r="A122" s="9" t="s">
        <v>56</v>
      </c>
      <c r="B122" s="18">
        <v>138072.1</v>
      </c>
      <c r="C122" s="18">
        <v>68023.3</v>
      </c>
      <c r="D122" s="11">
        <f t="shared" si="4"/>
        <v>49.26650641222955</v>
      </c>
      <c r="E122" s="18">
        <v>59945.3</v>
      </c>
      <c r="F122" s="11">
        <f t="shared" si="5"/>
        <v>113.4756186056288</v>
      </c>
    </row>
    <row r="123" spans="1:6" s="29" customFormat="1" ht="11.25" outlineLevel="3">
      <c r="A123" s="33" t="s">
        <v>51</v>
      </c>
      <c r="B123" s="22">
        <v>96001.9</v>
      </c>
      <c r="C123" s="22">
        <v>46233.3</v>
      </c>
      <c r="D123" s="38">
        <f t="shared" si="4"/>
        <v>48.158734358382496</v>
      </c>
      <c r="E123" s="22">
        <v>48329.4</v>
      </c>
      <c r="F123" s="38">
        <f t="shared" si="5"/>
        <v>95.66288842816174</v>
      </c>
    </row>
    <row r="124" spans="1:6" s="7" customFormat="1" ht="21" outlineLevel="3">
      <c r="A124" s="4" t="s">
        <v>57</v>
      </c>
      <c r="B124" s="21">
        <f>B126+B129+B127</f>
        <v>10993.3</v>
      </c>
      <c r="C124" s="21">
        <f>C126+C129+C127</f>
        <v>4355.3</v>
      </c>
      <c r="D124" s="5">
        <f t="shared" si="4"/>
        <v>39.617767185467514</v>
      </c>
      <c r="E124" s="21">
        <f>E126+E127+E129</f>
        <v>3840.2</v>
      </c>
      <c r="F124" s="5">
        <f t="shared" si="5"/>
        <v>113.41336388729755</v>
      </c>
    </row>
    <row r="125" spans="1:6" s="29" customFormat="1" ht="11.25" outlineLevel="3">
      <c r="A125" s="33" t="s">
        <v>51</v>
      </c>
      <c r="B125" s="22">
        <f>B128+B130</f>
        <v>4085.3</v>
      </c>
      <c r="C125" s="22">
        <f>C128+C130</f>
        <v>2192.7999999999997</v>
      </c>
      <c r="D125" s="38">
        <f t="shared" si="4"/>
        <v>53.67537267764912</v>
      </c>
      <c r="E125" s="22">
        <v>1966.4</v>
      </c>
      <c r="F125" s="38">
        <f t="shared" si="5"/>
        <v>111.51342554922698</v>
      </c>
    </row>
    <row r="126" spans="1:6" ht="11.25" outlineLevel="3">
      <c r="A126" s="9" t="s">
        <v>91</v>
      </c>
      <c r="B126" s="18">
        <v>268</v>
      </c>
      <c r="C126" s="18">
        <v>121.7</v>
      </c>
      <c r="D126" s="11">
        <f t="shared" si="4"/>
        <v>45.41044776119403</v>
      </c>
      <c r="E126" s="18">
        <v>81.7</v>
      </c>
      <c r="F126" s="11">
        <f t="shared" si="5"/>
        <v>148.9596083231334</v>
      </c>
    </row>
    <row r="127" spans="1:6" ht="22.5" outlineLevel="3">
      <c r="A127" s="9" t="s">
        <v>92</v>
      </c>
      <c r="B127" s="18">
        <v>5498.9</v>
      </c>
      <c r="C127" s="18">
        <v>1621.8</v>
      </c>
      <c r="D127" s="11">
        <f t="shared" si="4"/>
        <v>29.49317136154504</v>
      </c>
      <c r="E127" s="18">
        <v>1295.8</v>
      </c>
      <c r="F127" s="11">
        <f t="shared" si="5"/>
        <v>125.15820342645469</v>
      </c>
    </row>
    <row r="128" spans="1:6" s="29" customFormat="1" ht="11.25" outlineLevel="3">
      <c r="A128" s="33" t="s">
        <v>51</v>
      </c>
      <c r="B128" s="22">
        <v>291.9</v>
      </c>
      <c r="C128" s="22">
        <v>147.2</v>
      </c>
      <c r="D128" s="38">
        <f t="shared" si="4"/>
        <v>50.428228845495035</v>
      </c>
      <c r="E128" s="22">
        <v>77</v>
      </c>
      <c r="F128" s="38">
        <f t="shared" si="5"/>
        <v>191.16883116883113</v>
      </c>
    </row>
    <row r="129" spans="1:6" ht="22.5" outlineLevel="3">
      <c r="A129" s="9" t="s">
        <v>58</v>
      </c>
      <c r="B129" s="18">
        <v>5226.4</v>
      </c>
      <c r="C129" s="18">
        <v>2611.8</v>
      </c>
      <c r="D129" s="11">
        <f t="shared" si="4"/>
        <v>49.97321291902649</v>
      </c>
      <c r="E129" s="18">
        <v>2462.7</v>
      </c>
      <c r="F129" s="11">
        <f t="shared" si="5"/>
        <v>106.05433061274212</v>
      </c>
    </row>
    <row r="130" spans="1:6" s="29" customFormat="1" ht="11.25" outlineLevel="3">
      <c r="A130" s="33" t="s">
        <v>51</v>
      </c>
      <c r="B130" s="22">
        <v>3793.4</v>
      </c>
      <c r="C130" s="22">
        <v>2045.6</v>
      </c>
      <c r="D130" s="38">
        <f t="shared" si="4"/>
        <v>53.92523857225707</v>
      </c>
      <c r="E130" s="22">
        <v>1889.4</v>
      </c>
      <c r="F130" s="38">
        <f t="shared" si="5"/>
        <v>108.2671747644755</v>
      </c>
    </row>
    <row r="131" spans="1:6" s="7" customFormat="1" ht="10.5" outlineLevel="3">
      <c r="A131" s="4" t="s">
        <v>59</v>
      </c>
      <c r="B131" s="21">
        <f>B132+B133+B135</f>
        <v>298121.3</v>
      </c>
      <c r="C131" s="21">
        <f>C132+C133+C135</f>
        <v>81657.40000000001</v>
      </c>
      <c r="D131" s="5">
        <f t="shared" si="4"/>
        <v>27.39066279397011</v>
      </c>
      <c r="E131" s="21">
        <f>E132+E133+E135</f>
        <v>29064.9</v>
      </c>
      <c r="F131" s="5">
        <f t="shared" si="5"/>
        <v>280.9484980165079</v>
      </c>
    </row>
    <row r="132" spans="1:6" ht="11.25" outlineLevel="3">
      <c r="A132" s="9" t="s">
        <v>60</v>
      </c>
      <c r="B132" s="18">
        <v>609.7</v>
      </c>
      <c r="C132" s="18">
        <v>117.5</v>
      </c>
      <c r="D132" s="11">
        <f t="shared" si="4"/>
        <v>19.271773003116284</v>
      </c>
      <c r="E132" s="18">
        <v>196</v>
      </c>
      <c r="F132" s="11">
        <f t="shared" si="5"/>
        <v>59.94897959183674</v>
      </c>
    </row>
    <row r="133" spans="1:6" ht="11.25" outlineLevel="3">
      <c r="A133" s="9" t="s">
        <v>61</v>
      </c>
      <c r="B133" s="18">
        <v>294155.5</v>
      </c>
      <c r="C133" s="18">
        <v>81278.8</v>
      </c>
      <c r="D133" s="11">
        <f t="shared" si="4"/>
        <v>27.631235859944823</v>
      </c>
      <c r="E133" s="18">
        <v>26618.9</v>
      </c>
      <c r="F133" s="11">
        <f t="shared" si="5"/>
        <v>305.34244465398643</v>
      </c>
    </row>
    <row r="134" spans="1:6" s="29" customFormat="1" ht="11.25" outlineLevel="3">
      <c r="A134" s="33" t="s">
        <v>51</v>
      </c>
      <c r="B134" s="22">
        <v>17611.6</v>
      </c>
      <c r="C134" s="22">
        <v>8521.3</v>
      </c>
      <c r="D134" s="38">
        <f t="shared" si="4"/>
        <v>48.384587431011376</v>
      </c>
      <c r="E134" s="22">
        <v>8207.3</v>
      </c>
      <c r="F134" s="38">
        <f t="shared" si="5"/>
        <v>103.82586234206133</v>
      </c>
    </row>
    <row r="135" spans="1:6" ht="11.25" outlineLevel="3">
      <c r="A135" s="9" t="s">
        <v>62</v>
      </c>
      <c r="B135" s="18">
        <v>3356.1</v>
      </c>
      <c r="C135" s="18">
        <v>261.1</v>
      </c>
      <c r="D135" s="11">
        <f t="shared" si="4"/>
        <v>7.779863532075923</v>
      </c>
      <c r="E135" s="18">
        <v>2250</v>
      </c>
      <c r="F135" s="11">
        <f t="shared" si="5"/>
        <v>11.604444444444445</v>
      </c>
    </row>
    <row r="136" spans="1:6" s="7" customFormat="1" ht="10.5" outlineLevel="3">
      <c r="A136" s="4" t="s">
        <v>63</v>
      </c>
      <c r="B136" s="21">
        <f>B138+B139+B140+B141</f>
        <v>185092.10000000003</v>
      </c>
      <c r="C136" s="21">
        <f>C138+C139+C140+C141</f>
        <v>60245.1</v>
      </c>
      <c r="D136" s="5">
        <f t="shared" si="4"/>
        <v>32.54871493705025</v>
      </c>
      <c r="E136" s="21">
        <f>E138+E139+E140+E141</f>
        <v>66358.1</v>
      </c>
      <c r="F136" s="5">
        <f t="shared" si="5"/>
        <v>90.78786161749657</v>
      </c>
    </row>
    <row r="137" spans="1:6" s="29" customFormat="1" ht="11.25" outlineLevel="3">
      <c r="A137" s="33" t="s">
        <v>51</v>
      </c>
      <c r="B137" s="22">
        <v>23802.4</v>
      </c>
      <c r="C137" s="22">
        <v>13431.9</v>
      </c>
      <c r="D137" s="38">
        <f t="shared" si="4"/>
        <v>56.43086411454307</v>
      </c>
      <c r="E137" s="22">
        <v>14940.6</v>
      </c>
      <c r="F137" s="38">
        <f t="shared" si="5"/>
        <v>89.90201196739086</v>
      </c>
    </row>
    <row r="138" spans="1:6" ht="11.25" outlineLevel="3">
      <c r="A138" s="9" t="s">
        <v>64</v>
      </c>
      <c r="B138" s="18">
        <v>24956.1</v>
      </c>
      <c r="C138" s="18">
        <v>677.7</v>
      </c>
      <c r="D138" s="11">
        <f t="shared" si="4"/>
        <v>2.7155685383533488</v>
      </c>
      <c r="E138" s="18">
        <v>754.4</v>
      </c>
      <c r="F138" s="11">
        <f t="shared" si="5"/>
        <v>89.83297985153766</v>
      </c>
    </row>
    <row r="139" spans="1:6" ht="11.25" outlineLevel="3">
      <c r="A139" s="9" t="s">
        <v>65</v>
      </c>
      <c r="B139" s="18">
        <v>28914.7</v>
      </c>
      <c r="C139" s="18">
        <v>9689.9</v>
      </c>
      <c r="D139" s="11">
        <f t="shared" si="4"/>
        <v>33.512019837660425</v>
      </c>
      <c r="E139" s="18">
        <v>8472.3</v>
      </c>
      <c r="F139" s="11">
        <f t="shared" si="5"/>
        <v>114.37154019569658</v>
      </c>
    </row>
    <row r="140" spans="1:6" ht="11.25" outlineLevel="3">
      <c r="A140" s="9" t="s">
        <v>66</v>
      </c>
      <c r="B140" s="18">
        <v>121951.6</v>
      </c>
      <c r="C140" s="18">
        <v>46445.3</v>
      </c>
      <c r="D140" s="11">
        <f t="shared" si="4"/>
        <v>38.085027174715215</v>
      </c>
      <c r="E140" s="18">
        <v>53490.3</v>
      </c>
      <c r="F140" s="11">
        <f t="shared" si="5"/>
        <v>86.82938775815428</v>
      </c>
    </row>
    <row r="141" spans="1:6" ht="11.25" outlineLevel="3">
      <c r="A141" s="9" t="s">
        <v>67</v>
      </c>
      <c r="B141" s="18">
        <v>9269.7</v>
      </c>
      <c r="C141" s="18">
        <v>3432.2</v>
      </c>
      <c r="D141" s="11">
        <f t="shared" si="4"/>
        <v>37.02600947171968</v>
      </c>
      <c r="E141" s="18">
        <v>3641.1</v>
      </c>
      <c r="F141" s="11">
        <f t="shared" si="5"/>
        <v>94.26272280354837</v>
      </c>
    </row>
    <row r="142" spans="1:6" s="29" customFormat="1" ht="11.25" outlineLevel="3">
      <c r="A142" s="33" t="s">
        <v>51</v>
      </c>
      <c r="B142" s="22">
        <v>8356.3</v>
      </c>
      <c r="C142" s="22">
        <v>3189.6</v>
      </c>
      <c r="D142" s="38">
        <f t="shared" si="4"/>
        <v>38.17000347043548</v>
      </c>
      <c r="E142" s="22">
        <v>3417.9</v>
      </c>
      <c r="F142" s="38">
        <f t="shared" si="5"/>
        <v>93.3204599315369</v>
      </c>
    </row>
    <row r="143" spans="1:6" s="7" customFormat="1" ht="10.5" outlineLevel="3">
      <c r="A143" s="4" t="s">
        <v>68</v>
      </c>
      <c r="B143" s="21">
        <f>B145+B146+B149+B147+B148</f>
        <v>1385663</v>
      </c>
      <c r="C143" s="21">
        <f>C145+C146+C149+C147+C148</f>
        <v>632523.3</v>
      </c>
      <c r="D143" s="5">
        <f t="shared" si="4"/>
        <v>45.647700775729746</v>
      </c>
      <c r="E143" s="21">
        <f>E145+E146+E149+E147+E148+E150</f>
        <v>545267.0000000001</v>
      </c>
      <c r="F143" s="5">
        <f t="shared" si="5"/>
        <v>116.00249052299148</v>
      </c>
    </row>
    <row r="144" spans="1:6" s="29" customFormat="1" ht="11.25" outlineLevel="3">
      <c r="A144" s="33" t="s">
        <v>51</v>
      </c>
      <c r="B144" s="22">
        <v>739484.3</v>
      </c>
      <c r="C144" s="22">
        <v>366574.2</v>
      </c>
      <c r="D144" s="38">
        <f t="shared" si="4"/>
        <v>49.57160010023201</v>
      </c>
      <c r="E144" s="22">
        <v>358825.1</v>
      </c>
      <c r="F144" s="38">
        <f t="shared" si="5"/>
        <v>102.1595757933322</v>
      </c>
    </row>
    <row r="145" spans="1:6" ht="11.25" outlineLevel="3">
      <c r="A145" s="9" t="s">
        <v>69</v>
      </c>
      <c r="B145" s="18">
        <v>391697.5</v>
      </c>
      <c r="C145" s="18">
        <v>133688.5</v>
      </c>
      <c r="D145" s="11">
        <f t="shared" si="4"/>
        <v>34.13054716969089</v>
      </c>
      <c r="E145" s="18">
        <v>214783.4</v>
      </c>
      <c r="F145" s="11">
        <f t="shared" si="5"/>
        <v>62.2434042854336</v>
      </c>
    </row>
    <row r="146" spans="1:6" ht="11.25" outlineLevel="3">
      <c r="A146" s="9" t="s">
        <v>70</v>
      </c>
      <c r="B146" s="18">
        <v>922082.5</v>
      </c>
      <c r="C146" s="18">
        <v>464969</v>
      </c>
      <c r="D146" s="11">
        <f t="shared" si="4"/>
        <v>50.42596513869421</v>
      </c>
      <c r="E146" s="18">
        <v>291222.4</v>
      </c>
      <c r="F146" s="11">
        <f t="shared" si="5"/>
        <v>159.6611387036162</v>
      </c>
    </row>
    <row r="147" spans="1:6" ht="11.25" outlineLevel="3">
      <c r="A147" s="9" t="s">
        <v>71</v>
      </c>
      <c r="B147" s="18">
        <v>43865.1</v>
      </c>
      <c r="C147" s="18">
        <v>24978.9</v>
      </c>
      <c r="D147" s="11">
        <f t="shared" si="4"/>
        <v>56.94481489840443</v>
      </c>
      <c r="E147" s="18">
        <v>31551</v>
      </c>
      <c r="F147" s="11">
        <f t="shared" si="5"/>
        <v>79.16991537510697</v>
      </c>
    </row>
    <row r="148" spans="1:6" ht="22.5" outlineLevel="3">
      <c r="A148" s="9" t="s">
        <v>72</v>
      </c>
      <c r="B148" s="18">
        <v>224.7</v>
      </c>
      <c r="C148" s="18">
        <v>0</v>
      </c>
      <c r="D148" s="11">
        <f t="shared" si="4"/>
        <v>0</v>
      </c>
      <c r="E148" s="18">
        <v>44.3</v>
      </c>
      <c r="F148" s="11">
        <f t="shared" si="5"/>
        <v>0</v>
      </c>
    </row>
    <row r="149" spans="1:6" ht="11.25" outlineLevel="3">
      <c r="A149" s="9" t="s">
        <v>73</v>
      </c>
      <c r="B149" s="18">
        <v>27793.2</v>
      </c>
      <c r="C149" s="18">
        <v>8886.9</v>
      </c>
      <c r="D149" s="11">
        <f t="shared" si="4"/>
        <v>31.975087431458054</v>
      </c>
      <c r="E149" s="18">
        <v>7665.9</v>
      </c>
      <c r="F149" s="11">
        <f t="shared" si="5"/>
        <v>115.92767972449418</v>
      </c>
    </row>
    <row r="150" spans="1:6" ht="11.25" hidden="1" outlineLevel="3">
      <c r="A150" s="9" t="s">
        <v>106</v>
      </c>
      <c r="B150" s="18">
        <v>0</v>
      </c>
      <c r="C150" s="18">
        <v>0</v>
      </c>
      <c r="D150" s="11" t="s">
        <v>158</v>
      </c>
      <c r="E150" s="18">
        <v>0</v>
      </c>
      <c r="F150" s="11" t="s">
        <v>158</v>
      </c>
    </row>
    <row r="151" spans="1:6" s="7" customFormat="1" ht="10.5" outlineLevel="3">
      <c r="A151" s="4" t="s">
        <v>93</v>
      </c>
      <c r="B151" s="21">
        <f>B153</f>
        <v>77595.6</v>
      </c>
      <c r="C151" s="21">
        <f>C153</f>
        <v>41075</v>
      </c>
      <c r="D151" s="5">
        <f t="shared" si="4"/>
        <v>52.93470248313048</v>
      </c>
      <c r="E151" s="21">
        <f>E153</f>
        <v>44410.5</v>
      </c>
      <c r="F151" s="5">
        <f t="shared" si="5"/>
        <v>92.4893887706736</v>
      </c>
    </row>
    <row r="152" spans="1:6" s="29" customFormat="1" ht="11.25" outlineLevel="3">
      <c r="A152" s="33" t="s">
        <v>51</v>
      </c>
      <c r="B152" s="22">
        <v>41039.9</v>
      </c>
      <c r="C152" s="22">
        <v>24471.3</v>
      </c>
      <c r="D152" s="38">
        <f t="shared" si="4"/>
        <v>59.62806926917463</v>
      </c>
      <c r="E152" s="22">
        <v>27748.8</v>
      </c>
      <c r="F152" s="38">
        <f t="shared" si="5"/>
        <v>88.18867842933749</v>
      </c>
    </row>
    <row r="153" spans="1:6" ht="11.25" outlineLevel="3">
      <c r="A153" s="9" t="s">
        <v>74</v>
      </c>
      <c r="B153" s="18">
        <v>77595.6</v>
      </c>
      <c r="C153" s="18">
        <v>41075</v>
      </c>
      <c r="D153" s="11">
        <f t="shared" si="4"/>
        <v>52.93470248313048</v>
      </c>
      <c r="E153" s="18">
        <v>44410.5</v>
      </c>
      <c r="F153" s="11">
        <f t="shared" si="5"/>
        <v>92.4893887706736</v>
      </c>
    </row>
    <row r="154" spans="1:6" s="7" customFormat="1" ht="10.5" outlineLevel="3">
      <c r="A154" s="4" t="s">
        <v>75</v>
      </c>
      <c r="B154" s="21">
        <f>B156+B157+B158+B159</f>
        <v>103130.49999999999</v>
      </c>
      <c r="C154" s="21">
        <f>C156+C157+C158+C159</f>
        <v>60369</v>
      </c>
      <c r="D154" s="5">
        <f t="shared" si="4"/>
        <v>58.536514416200845</v>
      </c>
      <c r="E154" s="21">
        <f>E156+E157+E158+E159</f>
        <v>65806.8</v>
      </c>
      <c r="F154" s="5">
        <f t="shared" si="5"/>
        <v>91.73672021736355</v>
      </c>
    </row>
    <row r="155" spans="1:6" s="29" customFormat="1" ht="11.25" outlineLevel="3">
      <c r="A155" s="33" t="s">
        <v>51</v>
      </c>
      <c r="B155" s="22">
        <v>6009.3</v>
      </c>
      <c r="C155" s="22">
        <v>2962.7</v>
      </c>
      <c r="D155" s="38">
        <f t="shared" si="4"/>
        <v>49.30191536451832</v>
      </c>
      <c r="E155" s="22">
        <v>2822.3</v>
      </c>
      <c r="F155" s="38">
        <f t="shared" si="5"/>
        <v>104.97466605251036</v>
      </c>
    </row>
    <row r="156" spans="1:6" ht="11.25" outlineLevel="3">
      <c r="A156" s="9" t="s">
        <v>76</v>
      </c>
      <c r="B156" s="18">
        <v>7500</v>
      </c>
      <c r="C156" s="18">
        <v>5292.9</v>
      </c>
      <c r="D156" s="11">
        <f t="shared" si="4"/>
        <v>70.57199999999999</v>
      </c>
      <c r="E156" s="18">
        <v>4285.2</v>
      </c>
      <c r="F156" s="11">
        <f t="shared" si="5"/>
        <v>123.51582189862785</v>
      </c>
    </row>
    <row r="157" spans="1:6" ht="11.25" outlineLevel="3">
      <c r="A157" s="9" t="s">
        <v>77</v>
      </c>
      <c r="B157" s="18">
        <v>51318.2</v>
      </c>
      <c r="C157" s="18">
        <v>26727.1</v>
      </c>
      <c r="D157" s="11">
        <f t="shared" si="4"/>
        <v>52.08113300934172</v>
      </c>
      <c r="E157" s="18">
        <v>32046.3</v>
      </c>
      <c r="F157" s="11">
        <f t="shared" si="5"/>
        <v>83.40151593163641</v>
      </c>
    </row>
    <row r="158" spans="1:6" ht="11.25" outlineLevel="3">
      <c r="A158" s="9" t="s">
        <v>78</v>
      </c>
      <c r="B158" s="18">
        <v>37819.1</v>
      </c>
      <c r="C158" s="18">
        <v>25385.6</v>
      </c>
      <c r="D158" s="11">
        <f t="shared" si="4"/>
        <v>67.12375492806545</v>
      </c>
      <c r="E158" s="18">
        <v>26604.2</v>
      </c>
      <c r="F158" s="11">
        <f t="shared" si="5"/>
        <v>95.4195202261297</v>
      </c>
    </row>
    <row r="159" spans="1:6" ht="11.25" outlineLevel="3">
      <c r="A159" s="9" t="s">
        <v>79</v>
      </c>
      <c r="B159" s="18">
        <v>6493.2</v>
      </c>
      <c r="C159" s="18">
        <v>2963.4</v>
      </c>
      <c r="D159" s="11">
        <f t="shared" si="4"/>
        <v>45.63851413786731</v>
      </c>
      <c r="E159" s="18">
        <v>2871.1</v>
      </c>
      <c r="F159" s="11">
        <f t="shared" si="5"/>
        <v>103.21479572289367</v>
      </c>
    </row>
    <row r="160" spans="1:6" s="7" customFormat="1" ht="10.5" outlineLevel="3">
      <c r="A160" s="4" t="s">
        <v>80</v>
      </c>
      <c r="B160" s="21">
        <f>B163+B162</f>
        <v>64473</v>
      </c>
      <c r="C160" s="21">
        <f>C163+C162</f>
        <v>22164.699999999997</v>
      </c>
      <c r="D160" s="5">
        <f t="shared" si="4"/>
        <v>34.378266871403525</v>
      </c>
      <c r="E160" s="21">
        <f>E163+E162</f>
        <v>20289.199999999997</v>
      </c>
      <c r="F160" s="5">
        <f t="shared" si="5"/>
        <v>109.24383415807424</v>
      </c>
    </row>
    <row r="161" spans="1:6" s="29" customFormat="1" ht="11.25" outlineLevel="3">
      <c r="A161" s="33" t="s">
        <v>51</v>
      </c>
      <c r="B161" s="22">
        <v>32282.1</v>
      </c>
      <c r="C161" s="22">
        <v>16380.3</v>
      </c>
      <c r="D161" s="38">
        <f t="shared" si="4"/>
        <v>50.74112278940961</v>
      </c>
      <c r="E161" s="22">
        <v>15892</v>
      </c>
      <c r="F161" s="38">
        <f t="shared" si="5"/>
        <v>103.07261515227788</v>
      </c>
    </row>
    <row r="162" spans="1:6" s="29" customFormat="1" ht="11.25" outlineLevel="3">
      <c r="A162" s="9" t="s">
        <v>81</v>
      </c>
      <c r="B162" s="18">
        <v>18323.5</v>
      </c>
      <c r="C162" s="18">
        <v>10078.4</v>
      </c>
      <c r="D162" s="11">
        <f t="shared" si="4"/>
        <v>55.00259229950609</v>
      </c>
      <c r="E162" s="18">
        <v>11177.9</v>
      </c>
      <c r="F162" s="11">
        <f t="shared" si="5"/>
        <v>90.16362644146038</v>
      </c>
    </row>
    <row r="163" spans="1:6" ht="11.25" outlineLevel="3">
      <c r="A163" s="9" t="s">
        <v>82</v>
      </c>
      <c r="B163" s="18">
        <v>46149.5</v>
      </c>
      <c r="C163" s="18">
        <v>12086.3</v>
      </c>
      <c r="D163" s="11">
        <f t="shared" si="4"/>
        <v>26.189449506495194</v>
      </c>
      <c r="E163" s="18">
        <v>9111.3</v>
      </c>
      <c r="F163" s="11">
        <f t="shared" si="5"/>
        <v>132.65176209761503</v>
      </c>
    </row>
    <row r="164" spans="1:6" s="7" customFormat="1" ht="10.5" outlineLevel="3">
      <c r="A164" s="4" t="s">
        <v>83</v>
      </c>
      <c r="B164" s="21">
        <f>B166</f>
        <v>2354.7</v>
      </c>
      <c r="C164" s="21">
        <f>C166</f>
        <v>1159.4</v>
      </c>
      <c r="D164" s="5">
        <f t="shared" si="4"/>
        <v>49.237694823119725</v>
      </c>
      <c r="E164" s="21">
        <f>E166</f>
        <v>1301.7</v>
      </c>
      <c r="F164" s="5">
        <f t="shared" si="5"/>
        <v>89.06814166090497</v>
      </c>
    </row>
    <row r="165" spans="1:6" s="29" customFormat="1" ht="11.25" outlineLevel="3">
      <c r="A165" s="33" t="s">
        <v>51</v>
      </c>
      <c r="B165" s="22">
        <v>931</v>
      </c>
      <c r="C165" s="22">
        <v>382.2</v>
      </c>
      <c r="D165" s="38">
        <f t="shared" si="4"/>
        <v>41.05263157894737</v>
      </c>
      <c r="E165" s="22">
        <v>585.4</v>
      </c>
      <c r="F165" s="38">
        <f t="shared" si="5"/>
        <v>65.28869149299624</v>
      </c>
    </row>
    <row r="166" spans="1:6" ht="11.25" outlineLevel="3">
      <c r="A166" s="9" t="s">
        <v>84</v>
      </c>
      <c r="B166" s="18">
        <v>2354.7</v>
      </c>
      <c r="C166" s="18">
        <v>1159.4</v>
      </c>
      <c r="D166" s="11">
        <f t="shared" si="4"/>
        <v>49.237694823119725</v>
      </c>
      <c r="E166" s="18">
        <v>1301.7</v>
      </c>
      <c r="F166" s="11">
        <f t="shared" si="5"/>
        <v>89.06814166090497</v>
      </c>
    </row>
    <row r="167" spans="1:6" s="7" customFormat="1" ht="10.5" outlineLevel="3">
      <c r="A167" s="4" t="s">
        <v>94</v>
      </c>
      <c r="B167" s="21">
        <f>B168</f>
        <v>6169</v>
      </c>
      <c r="C167" s="21">
        <f>C168</f>
        <v>2690.8</v>
      </c>
      <c r="D167" s="5">
        <f t="shared" si="4"/>
        <v>43.61809045226131</v>
      </c>
      <c r="E167" s="21">
        <f>E168</f>
        <v>3023.5</v>
      </c>
      <c r="F167" s="5">
        <f t="shared" si="5"/>
        <v>88.99619646105508</v>
      </c>
    </row>
    <row r="168" spans="1:6" ht="22.5" outlineLevel="3">
      <c r="A168" s="9" t="s">
        <v>95</v>
      </c>
      <c r="B168" s="18">
        <v>6169</v>
      </c>
      <c r="C168" s="18">
        <v>2690.8</v>
      </c>
      <c r="D168" s="11">
        <f t="shared" si="4"/>
        <v>43.61809045226131</v>
      </c>
      <c r="E168" s="18">
        <v>3023.5</v>
      </c>
      <c r="F168" s="11">
        <f t="shared" si="5"/>
        <v>88.99619646105508</v>
      </c>
    </row>
    <row r="169" spans="1:6" s="7" customFormat="1" ht="10.5" outlineLevel="3">
      <c r="A169" s="4" t="s">
        <v>85</v>
      </c>
      <c r="B169" s="21">
        <f>B109+B124+B131+B136+B143+B151+B154+B160+B164+B167</f>
        <v>2346497.1</v>
      </c>
      <c r="C169" s="21">
        <f>C109+C124+C131+C136+C143+C151+C154+C160+C164+C167</f>
        <v>1011574.6000000001</v>
      </c>
      <c r="D169" s="5">
        <f t="shared" si="4"/>
        <v>43.10998722308244</v>
      </c>
      <c r="E169" s="21">
        <f>E109+E124+E131+E136+E143+E151+E154+E160+E164+E167</f>
        <v>868625.2000000001</v>
      </c>
      <c r="F169" s="5">
        <f t="shared" si="5"/>
        <v>116.45697131513109</v>
      </c>
    </row>
    <row r="170" spans="1:6" s="29" customFormat="1" ht="11.25" outlineLevel="3">
      <c r="A170" s="34" t="s">
        <v>51</v>
      </c>
      <c r="B170" s="30">
        <f>B111+B113+B115+B119+B123+B125+B134+B137+B144+B152+B155+B161+B165+B117</f>
        <v>1019682.8</v>
      </c>
      <c r="C170" s="30">
        <f>C111+C113+C115+C119+C123+C125+C134+C137+C144+C152+C155+C161+C165+C117</f>
        <v>507885.4</v>
      </c>
      <c r="D170" s="39">
        <f t="shared" si="4"/>
        <v>49.80817564050311</v>
      </c>
      <c r="E170" s="30">
        <f>E111+E113+E115+E119+E123+E125+E134+E137+E144+E152+E155+E161+E165+E117</f>
        <v>506748.1</v>
      </c>
      <c r="F170" s="39">
        <f t="shared" si="5"/>
        <v>100.22443103388055</v>
      </c>
    </row>
    <row r="171" spans="1:6" s="7" customFormat="1" ht="10.5" outlineLevel="3">
      <c r="A171" s="4" t="s">
        <v>86</v>
      </c>
      <c r="B171" s="21">
        <v>-136657.1</v>
      </c>
      <c r="C171" s="21">
        <f>C107-C169</f>
        <v>50405.19999999995</v>
      </c>
      <c r="D171" s="20" t="s">
        <v>87</v>
      </c>
      <c r="E171" s="21">
        <f>E107-E169</f>
        <v>35854.00000000012</v>
      </c>
      <c r="F171" s="20" t="s">
        <v>87</v>
      </c>
    </row>
    <row r="172" spans="1:6" s="7" customFormat="1" ht="10.5" outlineLevel="3">
      <c r="A172" s="4" t="s">
        <v>139</v>
      </c>
      <c r="B172" s="21">
        <v>136657.1</v>
      </c>
      <c r="C172" s="21">
        <v>-50405.2</v>
      </c>
      <c r="D172" s="20" t="s">
        <v>87</v>
      </c>
      <c r="E172" s="21">
        <v>-35854</v>
      </c>
      <c r="F172" s="20" t="s">
        <v>87</v>
      </c>
    </row>
    <row r="173" spans="1:6" s="7" customFormat="1" ht="10.5" outlineLevel="3">
      <c r="A173" s="37"/>
      <c r="B173" s="31"/>
      <c r="C173" s="31"/>
      <c r="D173" s="32"/>
      <c r="E173" s="31"/>
      <c r="F173" s="32"/>
    </row>
    <row r="174" spans="2:5" ht="11.25">
      <c r="B174" s="36"/>
      <c r="C174" s="36"/>
      <c r="E174" s="23"/>
    </row>
    <row r="175" spans="1:6" ht="22.5">
      <c r="A175" s="1" t="s">
        <v>141</v>
      </c>
      <c r="E175" s="41" t="s">
        <v>88</v>
      </c>
      <c r="F175" s="41"/>
    </row>
  </sheetData>
  <sheetProtection selectLockedCells="1" selectUnlockedCells="1"/>
  <mergeCells count="6">
    <mergeCell ref="A3:F3"/>
    <mergeCell ref="E175:F175"/>
    <mergeCell ref="A2:F2"/>
    <mergeCell ref="A4:F4"/>
    <mergeCell ref="A108:F108"/>
    <mergeCell ref="A7:F7"/>
  </mergeCells>
  <printOptions horizontalCentered="1"/>
  <pageMargins left="0.984251968503937" right="0.3937007874015748" top="0.3937007874015748" bottom="0.3937007874015748" header="0" footer="0"/>
  <pageSetup fitToHeight="5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2022-07-26T07:28:03Z</cp:lastPrinted>
  <dcterms:created xsi:type="dcterms:W3CDTF">2021-03-31T13:38:29Z</dcterms:created>
  <dcterms:modified xsi:type="dcterms:W3CDTF">2022-07-26T07:43:38Z</dcterms:modified>
  <cp:category/>
  <cp:version/>
  <cp:contentType/>
  <cp:contentStatus/>
</cp:coreProperties>
</file>